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Sverepec/package-OBVCJIB7SJELW8CG/rozpocty/"/>
    </mc:Choice>
  </mc:AlternateContent>
  <xr:revisionPtr revIDLastSave="0" documentId="13_ncr:1_{696C40B7-4F7B-2845-A2AC-507BE91A9ABB}" xr6:coauthVersionLast="36" xr6:coauthVersionMax="36" xr10:uidLastSave="{00000000-0000-0000-0000-000000000000}"/>
  <bookViews>
    <workbookView xWindow="0" yWindow="460" windowWidth="28800" windowHeight="16460" xr2:uid="{00000000-000D-0000-FFFF-FFFF00000000}"/>
  </bookViews>
  <sheets>
    <sheet name="Rekapitulácia stavby" sheetId="1" r:id="rId1"/>
    <sheet name="BL - Bleskozvod a uzemnenie" sheetId="2" r:id="rId2"/>
    <sheet name="OSV - Umelé osvetlenie" sheetId="3" r:id="rId3"/>
    <sheet name="SIL - Vnútorné silové roz..." sheetId="4" r:id="rId4"/>
    <sheet name="FTV - Fotovoltický zdroj" sheetId="5" r:id="rId5"/>
    <sheet name="RFTVE - Rozvádzač" sheetId="6" r:id="rId6"/>
    <sheet name="RH - Rozvádzač" sheetId="7" r:id="rId7"/>
  </sheets>
  <definedNames>
    <definedName name="_xlnm._FilterDatabase" localSheetId="1" hidden="1">'BL - Bleskozvod a uzemnenie'!$C$120:$L$191</definedName>
    <definedName name="_xlnm._FilterDatabase" localSheetId="4" hidden="1">'FTV - Fotovoltický zdroj'!$C$122:$L$178</definedName>
    <definedName name="_xlnm._FilterDatabase" localSheetId="2" hidden="1">'OSV - Umelé osvetlenie'!$C$121:$L$168</definedName>
    <definedName name="_xlnm._FilterDatabase" localSheetId="5" hidden="1">'RFTVE - Rozvádzač'!$C$121:$L$147</definedName>
    <definedName name="_xlnm._FilterDatabase" localSheetId="6" hidden="1">'RH - Rozvádzač'!$C$121:$L$137</definedName>
    <definedName name="_xlnm._FilterDatabase" localSheetId="3" hidden="1">'SIL - Vnútorné silové roz...'!$C$119:$L$167</definedName>
    <definedName name="_xlnm.Print_Titles" localSheetId="1">'BL - Bleskozvod a uzemnenie'!$120:$120</definedName>
    <definedName name="_xlnm.Print_Titles" localSheetId="4">'FTV - Fotovoltický zdroj'!$122:$122</definedName>
    <definedName name="_xlnm.Print_Titles" localSheetId="2">'OSV - Umelé osvetlenie'!$121:$121</definedName>
    <definedName name="_xlnm.Print_Titles" localSheetId="0">'Rekapitulácia stavby'!$92:$92</definedName>
    <definedName name="_xlnm.Print_Titles" localSheetId="5">'RFTVE - Rozvádzač'!$121:$121</definedName>
    <definedName name="_xlnm.Print_Titles" localSheetId="6">'RH - Rozvádzač'!$121:$121</definedName>
    <definedName name="_xlnm.Print_Titles" localSheetId="3">'SIL - Vnútorné silové roz...'!$119:$119</definedName>
    <definedName name="_xlnm.Print_Area" localSheetId="1">'BL - Bleskozvod a uzemnenie'!$C$108:$K$191</definedName>
    <definedName name="_xlnm.Print_Area" localSheetId="4">'FTV - Fotovoltický zdroj'!$C$110:$K$178</definedName>
    <definedName name="_xlnm.Print_Area" localSheetId="2">'OSV - Umelé osvetlenie'!$C$109:$K$168</definedName>
    <definedName name="_xlnm.Print_Area" localSheetId="0">'Rekapitulácia stavby'!$D$4:$AO$76,'Rekapitulácia stavby'!$C$82:$AQ$102</definedName>
    <definedName name="_xlnm.Print_Area" localSheetId="5">'RFTVE - Rozvádzač'!$C$107:$K$147</definedName>
    <definedName name="_xlnm.Print_Area" localSheetId="6">'RH - Rozvádzač'!$C$107:$K$137</definedName>
    <definedName name="_xlnm.Print_Area" localSheetId="3">'SIL - Vnútorné silové roz...'!$C$107:$K$167</definedName>
  </definedNames>
  <calcPr calcId="181029"/>
</workbook>
</file>

<file path=xl/calcChain.xml><?xml version="1.0" encoding="utf-8"?>
<calcChain xmlns="http://schemas.openxmlformats.org/spreadsheetml/2006/main">
  <c r="K41" i="7" l="1"/>
  <c r="K40" i="7"/>
  <c r="BA101" i="1"/>
  <c r="K39" i="7"/>
  <c r="AZ101" i="1" s="1"/>
  <c r="BI137" i="7"/>
  <c r="BH137" i="7"/>
  <c r="BG137" i="7"/>
  <c r="BE137" i="7"/>
  <c r="X137" i="7"/>
  <c r="V137" i="7"/>
  <c r="T137" i="7"/>
  <c r="P137" i="7"/>
  <c r="BI136" i="7"/>
  <c r="BH136" i="7"/>
  <c r="BG136" i="7"/>
  <c r="BE136" i="7"/>
  <c r="X136" i="7"/>
  <c r="V136" i="7"/>
  <c r="T136" i="7"/>
  <c r="P136" i="7"/>
  <c r="BI135" i="7"/>
  <c r="BH135" i="7"/>
  <c r="BG135" i="7"/>
  <c r="BE135" i="7"/>
  <c r="X135" i="7"/>
  <c r="V135" i="7"/>
  <c r="T135" i="7"/>
  <c r="P135" i="7"/>
  <c r="BI134" i="7"/>
  <c r="BH134" i="7"/>
  <c r="BG134" i="7"/>
  <c r="BE134" i="7"/>
  <c r="X134" i="7"/>
  <c r="V134" i="7"/>
  <c r="T134" i="7"/>
  <c r="P134" i="7"/>
  <c r="BI133" i="7"/>
  <c r="BH133" i="7"/>
  <c r="BG133" i="7"/>
  <c r="BE133" i="7"/>
  <c r="X133" i="7"/>
  <c r="V133" i="7"/>
  <c r="T133" i="7"/>
  <c r="P133" i="7"/>
  <c r="BI132" i="7"/>
  <c r="BH132" i="7"/>
  <c r="BG132" i="7"/>
  <c r="BE132" i="7"/>
  <c r="X132" i="7"/>
  <c r="V132" i="7"/>
  <c r="T132" i="7"/>
  <c r="P132" i="7"/>
  <c r="BI131" i="7"/>
  <c r="BH131" i="7"/>
  <c r="BG131" i="7"/>
  <c r="BE131" i="7"/>
  <c r="X131" i="7"/>
  <c r="V131" i="7"/>
  <c r="T131" i="7"/>
  <c r="P131" i="7"/>
  <c r="BI130" i="7"/>
  <c r="BH130" i="7"/>
  <c r="BG130" i="7"/>
  <c r="BE130" i="7"/>
  <c r="X130" i="7"/>
  <c r="V130" i="7"/>
  <c r="T130" i="7"/>
  <c r="P130" i="7"/>
  <c r="BI128" i="7"/>
  <c r="BH128" i="7"/>
  <c r="BG128" i="7"/>
  <c r="BE128" i="7"/>
  <c r="X128" i="7"/>
  <c r="V128" i="7"/>
  <c r="T128" i="7"/>
  <c r="P128" i="7"/>
  <c r="BI127" i="7"/>
  <c r="BH127" i="7"/>
  <c r="BG127" i="7"/>
  <c r="BE127" i="7"/>
  <c r="X127" i="7"/>
  <c r="V127" i="7"/>
  <c r="T127" i="7"/>
  <c r="P127" i="7"/>
  <c r="BI126" i="7"/>
  <c r="BH126" i="7"/>
  <c r="BG126" i="7"/>
  <c r="BE126" i="7"/>
  <c r="X126" i="7"/>
  <c r="V126" i="7"/>
  <c r="T126" i="7"/>
  <c r="P126" i="7"/>
  <c r="BI125" i="7"/>
  <c r="BH125" i="7"/>
  <c r="BG125" i="7"/>
  <c r="BE125" i="7"/>
  <c r="X125" i="7"/>
  <c r="V125" i="7"/>
  <c r="T125" i="7"/>
  <c r="P125" i="7"/>
  <c r="J119" i="7"/>
  <c r="J118" i="7"/>
  <c r="F118" i="7"/>
  <c r="F116" i="7"/>
  <c r="E114" i="7"/>
  <c r="J94" i="7"/>
  <c r="J93" i="7"/>
  <c r="F93" i="7"/>
  <c r="F91" i="7"/>
  <c r="E89" i="7"/>
  <c r="J20" i="7"/>
  <c r="E20" i="7"/>
  <c r="F119" i="7" s="1"/>
  <c r="J19" i="7"/>
  <c r="J14" i="7"/>
  <c r="J91" i="7" s="1"/>
  <c r="E7" i="7"/>
  <c r="E85" i="7"/>
  <c r="K41" i="6"/>
  <c r="K40" i="6"/>
  <c r="BA100" i="1" s="1"/>
  <c r="K39" i="6"/>
  <c r="AZ100" i="1"/>
  <c r="BI147" i="6"/>
  <c r="BH147" i="6"/>
  <c r="BG147" i="6"/>
  <c r="BE147" i="6"/>
  <c r="X147" i="6"/>
  <c r="V147" i="6"/>
  <c r="T147" i="6"/>
  <c r="P147" i="6"/>
  <c r="BI146" i="6"/>
  <c r="BH146" i="6"/>
  <c r="BG146" i="6"/>
  <c r="BE146" i="6"/>
  <c r="X146" i="6"/>
  <c r="V146" i="6"/>
  <c r="T146" i="6"/>
  <c r="P146" i="6"/>
  <c r="BI145" i="6"/>
  <c r="BH145" i="6"/>
  <c r="BG145" i="6"/>
  <c r="BE145" i="6"/>
  <c r="X145" i="6"/>
  <c r="V145" i="6"/>
  <c r="T145" i="6"/>
  <c r="P145" i="6"/>
  <c r="BI144" i="6"/>
  <c r="BH144" i="6"/>
  <c r="BG144" i="6"/>
  <c r="BE144" i="6"/>
  <c r="X144" i="6"/>
  <c r="V144" i="6"/>
  <c r="T144" i="6"/>
  <c r="P144" i="6"/>
  <c r="BI143" i="6"/>
  <c r="BH143" i="6"/>
  <c r="BG143" i="6"/>
  <c r="BE143" i="6"/>
  <c r="X143" i="6"/>
  <c r="V143" i="6"/>
  <c r="T143" i="6"/>
  <c r="P143" i="6"/>
  <c r="BI142" i="6"/>
  <c r="BH142" i="6"/>
  <c r="BG142" i="6"/>
  <c r="BE142" i="6"/>
  <c r="X142" i="6"/>
  <c r="V142" i="6"/>
  <c r="T142" i="6"/>
  <c r="P142" i="6"/>
  <c r="BI141" i="6"/>
  <c r="BH141" i="6"/>
  <c r="BG141" i="6"/>
  <c r="BE141" i="6"/>
  <c r="X141" i="6"/>
  <c r="V141" i="6"/>
  <c r="T141" i="6"/>
  <c r="P141" i="6"/>
  <c r="BI140" i="6"/>
  <c r="BH140" i="6"/>
  <c r="BG140" i="6"/>
  <c r="BE140" i="6"/>
  <c r="X140" i="6"/>
  <c r="V140" i="6"/>
  <c r="T140" i="6"/>
  <c r="P140" i="6"/>
  <c r="BI139" i="6"/>
  <c r="BH139" i="6"/>
  <c r="BG139" i="6"/>
  <c r="BE139" i="6"/>
  <c r="X139" i="6"/>
  <c r="V139" i="6"/>
  <c r="T139" i="6"/>
  <c r="P139" i="6"/>
  <c r="BI138" i="6"/>
  <c r="BH138" i="6"/>
  <c r="BG138" i="6"/>
  <c r="BE138" i="6"/>
  <c r="X138" i="6"/>
  <c r="V138" i="6"/>
  <c r="T138" i="6"/>
  <c r="P138" i="6"/>
  <c r="BI137" i="6"/>
  <c r="BH137" i="6"/>
  <c r="BG137" i="6"/>
  <c r="BE137" i="6"/>
  <c r="X137" i="6"/>
  <c r="V137" i="6"/>
  <c r="T137" i="6"/>
  <c r="P137" i="6"/>
  <c r="BI136" i="6"/>
  <c r="BH136" i="6"/>
  <c r="BG136" i="6"/>
  <c r="BE136" i="6"/>
  <c r="X136" i="6"/>
  <c r="V136" i="6"/>
  <c r="T136" i="6"/>
  <c r="P136" i="6"/>
  <c r="BI135" i="6"/>
  <c r="BH135" i="6"/>
  <c r="BG135" i="6"/>
  <c r="BE135" i="6"/>
  <c r="X135" i="6"/>
  <c r="V135" i="6"/>
  <c r="T135" i="6"/>
  <c r="P135" i="6"/>
  <c r="BI134" i="6"/>
  <c r="BH134" i="6"/>
  <c r="BG134" i="6"/>
  <c r="BE134" i="6"/>
  <c r="X134" i="6"/>
  <c r="V134" i="6"/>
  <c r="T134" i="6"/>
  <c r="P134" i="6"/>
  <c r="BI133" i="6"/>
  <c r="BH133" i="6"/>
  <c r="BG133" i="6"/>
  <c r="BE133" i="6"/>
  <c r="X133" i="6"/>
  <c r="V133" i="6"/>
  <c r="T133" i="6"/>
  <c r="P133" i="6"/>
  <c r="BI132" i="6"/>
  <c r="BH132" i="6"/>
  <c r="BG132" i="6"/>
  <c r="BE132" i="6"/>
  <c r="X132" i="6"/>
  <c r="V132" i="6"/>
  <c r="T132" i="6"/>
  <c r="P132" i="6"/>
  <c r="BI131" i="6"/>
  <c r="BH131" i="6"/>
  <c r="BG131" i="6"/>
  <c r="BE131" i="6"/>
  <c r="X131" i="6"/>
  <c r="V131" i="6"/>
  <c r="T131" i="6"/>
  <c r="P131" i="6"/>
  <c r="BI130" i="6"/>
  <c r="BH130" i="6"/>
  <c r="BG130" i="6"/>
  <c r="BE130" i="6"/>
  <c r="X130" i="6"/>
  <c r="V130" i="6"/>
  <c r="T130" i="6"/>
  <c r="P130" i="6"/>
  <c r="BI129" i="6"/>
  <c r="BH129" i="6"/>
  <c r="BG129" i="6"/>
  <c r="BE129" i="6"/>
  <c r="X129" i="6"/>
  <c r="V129" i="6"/>
  <c r="T129" i="6"/>
  <c r="P129" i="6"/>
  <c r="BI128" i="6"/>
  <c r="BH128" i="6"/>
  <c r="BG128" i="6"/>
  <c r="BE128" i="6"/>
  <c r="X128" i="6"/>
  <c r="V128" i="6"/>
  <c r="T128" i="6"/>
  <c r="P128" i="6"/>
  <c r="BI127" i="6"/>
  <c r="BH127" i="6"/>
  <c r="BG127" i="6"/>
  <c r="BE127" i="6"/>
  <c r="X127" i="6"/>
  <c r="V127" i="6"/>
  <c r="T127" i="6"/>
  <c r="P127" i="6"/>
  <c r="BI126" i="6"/>
  <c r="BH126" i="6"/>
  <c r="BG126" i="6"/>
  <c r="BE126" i="6"/>
  <c r="X126" i="6"/>
  <c r="V126" i="6"/>
  <c r="T126" i="6"/>
  <c r="P126" i="6"/>
  <c r="BI125" i="6"/>
  <c r="BH125" i="6"/>
  <c r="BG125" i="6"/>
  <c r="BE125" i="6"/>
  <c r="X125" i="6"/>
  <c r="V125" i="6"/>
  <c r="T125" i="6"/>
  <c r="P125" i="6"/>
  <c r="J119" i="6"/>
  <c r="J118" i="6"/>
  <c r="F118" i="6"/>
  <c r="F116" i="6"/>
  <c r="E114" i="6"/>
  <c r="J94" i="6"/>
  <c r="J93" i="6"/>
  <c r="F93" i="6"/>
  <c r="F91" i="6"/>
  <c r="E89" i="6"/>
  <c r="J20" i="6"/>
  <c r="E20" i="6"/>
  <c r="F119" i="6" s="1"/>
  <c r="J19" i="6"/>
  <c r="J14" i="6"/>
  <c r="J116" i="6" s="1"/>
  <c r="E7" i="6"/>
  <c r="E85" i="6" s="1"/>
  <c r="K39" i="5"/>
  <c r="K38" i="5"/>
  <c r="BA99" i="1" s="1"/>
  <c r="K37" i="5"/>
  <c r="AZ99" i="1"/>
  <c r="BI178" i="5"/>
  <c r="BH178" i="5"/>
  <c r="BG178" i="5"/>
  <c r="BE178" i="5"/>
  <c r="X178" i="5"/>
  <c r="V178" i="5"/>
  <c r="T178" i="5"/>
  <c r="P178" i="5"/>
  <c r="BI176" i="5"/>
  <c r="BH176" i="5"/>
  <c r="BG176" i="5"/>
  <c r="BE176" i="5"/>
  <c r="X176" i="5"/>
  <c r="V176" i="5"/>
  <c r="T176" i="5"/>
  <c r="P176" i="5"/>
  <c r="BI173" i="5"/>
  <c r="BH173" i="5"/>
  <c r="BG173" i="5"/>
  <c r="BE173" i="5"/>
  <c r="X173" i="5"/>
  <c r="X172" i="5" s="1"/>
  <c r="V173" i="5"/>
  <c r="V172" i="5"/>
  <c r="T173" i="5"/>
  <c r="T172" i="5" s="1"/>
  <c r="P173" i="5"/>
  <c r="BI171" i="5"/>
  <c r="BH171" i="5"/>
  <c r="BG171" i="5"/>
  <c r="BE171" i="5"/>
  <c r="X171" i="5"/>
  <c r="X170" i="5"/>
  <c r="V171" i="5"/>
  <c r="V170" i="5" s="1"/>
  <c r="T171" i="5"/>
  <c r="T170" i="5"/>
  <c r="P171" i="5"/>
  <c r="BI169" i="5"/>
  <c r="BH169" i="5"/>
  <c r="BG169" i="5"/>
  <c r="BE169" i="5"/>
  <c r="X169" i="5"/>
  <c r="V169" i="5"/>
  <c r="T169" i="5"/>
  <c r="P169" i="5"/>
  <c r="BI168" i="5"/>
  <c r="BH168" i="5"/>
  <c r="BG168" i="5"/>
  <c r="BE168" i="5"/>
  <c r="X168" i="5"/>
  <c r="V168" i="5"/>
  <c r="T168" i="5"/>
  <c r="P168" i="5"/>
  <c r="BI167" i="5"/>
  <c r="BH167" i="5"/>
  <c r="BG167" i="5"/>
  <c r="BE167" i="5"/>
  <c r="X167" i="5"/>
  <c r="V167" i="5"/>
  <c r="T167" i="5"/>
  <c r="P167" i="5"/>
  <c r="BI166" i="5"/>
  <c r="BH166" i="5"/>
  <c r="BG166" i="5"/>
  <c r="BE166" i="5"/>
  <c r="X166" i="5"/>
  <c r="V166" i="5"/>
  <c r="T166" i="5"/>
  <c r="P166" i="5"/>
  <c r="BI165" i="5"/>
  <c r="BH165" i="5"/>
  <c r="BG165" i="5"/>
  <c r="BE165" i="5"/>
  <c r="X165" i="5"/>
  <c r="V165" i="5"/>
  <c r="T165" i="5"/>
  <c r="P165" i="5"/>
  <c r="BI164" i="5"/>
  <c r="BH164" i="5"/>
  <c r="BG164" i="5"/>
  <c r="BE164" i="5"/>
  <c r="X164" i="5"/>
  <c r="V164" i="5"/>
  <c r="T164" i="5"/>
  <c r="P164" i="5"/>
  <c r="BI163" i="5"/>
  <c r="BH163" i="5"/>
  <c r="BG163" i="5"/>
  <c r="BE163" i="5"/>
  <c r="X163" i="5"/>
  <c r="V163" i="5"/>
  <c r="T163" i="5"/>
  <c r="P163" i="5"/>
  <c r="BI162" i="5"/>
  <c r="BH162" i="5"/>
  <c r="BG162" i="5"/>
  <c r="BE162" i="5"/>
  <c r="X162" i="5"/>
  <c r="V162" i="5"/>
  <c r="T162" i="5"/>
  <c r="P162" i="5"/>
  <c r="BI161" i="5"/>
  <c r="BH161" i="5"/>
  <c r="BG161" i="5"/>
  <c r="BE161" i="5"/>
  <c r="X161" i="5"/>
  <c r="V161" i="5"/>
  <c r="T161" i="5"/>
  <c r="P161" i="5"/>
  <c r="BI160" i="5"/>
  <c r="BH160" i="5"/>
  <c r="BG160" i="5"/>
  <c r="BE160" i="5"/>
  <c r="X160" i="5"/>
  <c r="V160" i="5"/>
  <c r="T160" i="5"/>
  <c r="P160" i="5"/>
  <c r="BI159" i="5"/>
  <c r="BH159" i="5"/>
  <c r="BG159" i="5"/>
  <c r="BE159" i="5"/>
  <c r="X159" i="5"/>
  <c r="V159" i="5"/>
  <c r="T159" i="5"/>
  <c r="P159" i="5"/>
  <c r="BI158" i="5"/>
  <c r="BH158" i="5"/>
  <c r="BG158" i="5"/>
  <c r="BE158" i="5"/>
  <c r="X158" i="5"/>
  <c r="V158" i="5"/>
  <c r="T158" i="5"/>
  <c r="P158" i="5"/>
  <c r="BI157" i="5"/>
  <c r="BH157" i="5"/>
  <c r="BG157" i="5"/>
  <c r="BE157" i="5"/>
  <c r="X157" i="5"/>
  <c r="V157" i="5"/>
  <c r="T157" i="5"/>
  <c r="P157" i="5"/>
  <c r="BI156" i="5"/>
  <c r="BH156" i="5"/>
  <c r="BG156" i="5"/>
  <c r="BE156" i="5"/>
  <c r="X156" i="5"/>
  <c r="V156" i="5"/>
  <c r="T156" i="5"/>
  <c r="P156" i="5"/>
  <c r="BI155" i="5"/>
  <c r="BH155" i="5"/>
  <c r="BG155" i="5"/>
  <c r="BE155" i="5"/>
  <c r="X155" i="5"/>
  <c r="V155" i="5"/>
  <c r="T155" i="5"/>
  <c r="P155" i="5"/>
  <c r="BI154" i="5"/>
  <c r="BH154" i="5"/>
  <c r="BG154" i="5"/>
  <c r="BE154" i="5"/>
  <c r="X154" i="5"/>
  <c r="V154" i="5"/>
  <c r="T154" i="5"/>
  <c r="P154" i="5"/>
  <c r="BI153" i="5"/>
  <c r="BH153" i="5"/>
  <c r="BG153" i="5"/>
  <c r="BE153" i="5"/>
  <c r="X153" i="5"/>
  <c r="V153" i="5"/>
  <c r="T153" i="5"/>
  <c r="P153" i="5"/>
  <c r="BI152" i="5"/>
  <c r="BH152" i="5"/>
  <c r="BG152" i="5"/>
  <c r="BE152" i="5"/>
  <c r="X152" i="5"/>
  <c r="V152" i="5"/>
  <c r="T152" i="5"/>
  <c r="P152" i="5"/>
  <c r="BI151" i="5"/>
  <c r="BH151" i="5"/>
  <c r="BG151" i="5"/>
  <c r="BE151" i="5"/>
  <c r="X151" i="5"/>
  <c r="V151" i="5"/>
  <c r="T151" i="5"/>
  <c r="P151" i="5"/>
  <c r="BI150" i="5"/>
  <c r="BH150" i="5"/>
  <c r="BG150" i="5"/>
  <c r="BE150" i="5"/>
  <c r="X150" i="5"/>
  <c r="V150" i="5"/>
  <c r="T150" i="5"/>
  <c r="P150" i="5"/>
  <c r="BI149" i="5"/>
  <c r="BH149" i="5"/>
  <c r="BG149" i="5"/>
  <c r="BE149" i="5"/>
  <c r="X149" i="5"/>
  <c r="V149" i="5"/>
  <c r="T149" i="5"/>
  <c r="P149" i="5"/>
  <c r="BI148" i="5"/>
  <c r="BH148" i="5"/>
  <c r="BG148" i="5"/>
  <c r="BE148" i="5"/>
  <c r="X148" i="5"/>
  <c r="V148" i="5"/>
  <c r="T148" i="5"/>
  <c r="P148" i="5"/>
  <c r="BI147" i="5"/>
  <c r="BH147" i="5"/>
  <c r="BG147" i="5"/>
  <c r="BE147" i="5"/>
  <c r="X147" i="5"/>
  <c r="V147" i="5"/>
  <c r="T147" i="5"/>
  <c r="P147" i="5"/>
  <c r="BI146" i="5"/>
  <c r="BH146" i="5"/>
  <c r="BG146" i="5"/>
  <c r="BE146" i="5"/>
  <c r="X146" i="5"/>
  <c r="V146" i="5"/>
  <c r="T146" i="5"/>
  <c r="P146" i="5"/>
  <c r="BI145" i="5"/>
  <c r="BH145" i="5"/>
  <c r="BG145" i="5"/>
  <c r="BE145" i="5"/>
  <c r="X145" i="5"/>
  <c r="V145" i="5"/>
  <c r="T145" i="5"/>
  <c r="P145" i="5"/>
  <c r="BI144" i="5"/>
  <c r="BH144" i="5"/>
  <c r="BG144" i="5"/>
  <c r="BE144" i="5"/>
  <c r="X144" i="5"/>
  <c r="V144" i="5"/>
  <c r="T144" i="5"/>
  <c r="P144" i="5"/>
  <c r="BI143" i="5"/>
  <c r="BH143" i="5"/>
  <c r="BG143" i="5"/>
  <c r="BE143" i="5"/>
  <c r="X143" i="5"/>
  <c r="V143" i="5"/>
  <c r="T143" i="5"/>
  <c r="P143" i="5"/>
  <c r="BI142" i="5"/>
  <c r="BH142" i="5"/>
  <c r="BG142" i="5"/>
  <c r="BE142" i="5"/>
  <c r="X142" i="5"/>
  <c r="V142" i="5"/>
  <c r="T142" i="5"/>
  <c r="P142" i="5"/>
  <c r="BI141" i="5"/>
  <c r="BH141" i="5"/>
  <c r="BG141" i="5"/>
  <c r="BE141" i="5"/>
  <c r="X141" i="5"/>
  <c r="V141" i="5"/>
  <c r="T141" i="5"/>
  <c r="P141" i="5"/>
  <c r="BI140" i="5"/>
  <c r="BH140" i="5"/>
  <c r="BG140" i="5"/>
  <c r="BE140" i="5"/>
  <c r="X140" i="5"/>
  <c r="V140" i="5"/>
  <c r="T140" i="5"/>
  <c r="P140" i="5"/>
  <c r="BI139" i="5"/>
  <c r="BH139" i="5"/>
  <c r="BG139" i="5"/>
  <c r="BE139" i="5"/>
  <c r="X139" i="5"/>
  <c r="V139" i="5"/>
  <c r="T139" i="5"/>
  <c r="P139" i="5"/>
  <c r="BI138" i="5"/>
  <c r="BH138" i="5"/>
  <c r="BG138" i="5"/>
  <c r="BE138" i="5"/>
  <c r="X138" i="5"/>
  <c r="V138" i="5"/>
  <c r="T138" i="5"/>
  <c r="P138" i="5"/>
  <c r="BI137" i="5"/>
  <c r="BH137" i="5"/>
  <c r="BG137" i="5"/>
  <c r="BE137" i="5"/>
  <c r="X137" i="5"/>
  <c r="V137" i="5"/>
  <c r="T137" i="5"/>
  <c r="P137" i="5"/>
  <c r="BI136" i="5"/>
  <c r="BH136" i="5"/>
  <c r="BG136" i="5"/>
  <c r="BE136" i="5"/>
  <c r="X136" i="5"/>
  <c r="V136" i="5"/>
  <c r="T136" i="5"/>
  <c r="P136" i="5"/>
  <c r="BI135" i="5"/>
  <c r="BH135" i="5"/>
  <c r="BG135" i="5"/>
  <c r="BE135" i="5"/>
  <c r="X135" i="5"/>
  <c r="V135" i="5"/>
  <c r="T135" i="5"/>
  <c r="P135" i="5"/>
  <c r="BI134" i="5"/>
  <c r="BH134" i="5"/>
  <c r="BG134" i="5"/>
  <c r="BE134" i="5"/>
  <c r="X134" i="5"/>
  <c r="V134" i="5"/>
  <c r="T134" i="5"/>
  <c r="P134" i="5"/>
  <c r="BI133" i="5"/>
  <c r="BH133" i="5"/>
  <c r="BG133" i="5"/>
  <c r="BE133" i="5"/>
  <c r="X133" i="5"/>
  <c r="V133" i="5"/>
  <c r="T133" i="5"/>
  <c r="P133" i="5"/>
  <c r="BI132" i="5"/>
  <c r="BH132" i="5"/>
  <c r="BG132" i="5"/>
  <c r="BE132" i="5"/>
  <c r="X132" i="5"/>
  <c r="V132" i="5"/>
  <c r="T132" i="5"/>
  <c r="P132" i="5"/>
  <c r="BI131" i="5"/>
  <c r="BH131" i="5"/>
  <c r="BG131" i="5"/>
  <c r="BE131" i="5"/>
  <c r="X131" i="5"/>
  <c r="V131" i="5"/>
  <c r="T131" i="5"/>
  <c r="P131" i="5"/>
  <c r="BI128" i="5"/>
  <c r="BH128" i="5"/>
  <c r="BG128" i="5"/>
  <c r="BE128" i="5"/>
  <c r="X128" i="5"/>
  <c r="V128" i="5"/>
  <c r="T128" i="5"/>
  <c r="P128" i="5"/>
  <c r="BI126" i="5"/>
  <c r="BH126" i="5"/>
  <c r="BG126" i="5"/>
  <c r="BE126" i="5"/>
  <c r="X126" i="5"/>
  <c r="V126" i="5"/>
  <c r="T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92" i="5" s="1"/>
  <c r="J17" i="5"/>
  <c r="J12" i="5"/>
  <c r="J117" i="5" s="1"/>
  <c r="E7" i="5"/>
  <c r="E113" i="5"/>
  <c r="K39" i="4"/>
  <c r="K38" i="4"/>
  <c r="BA97" i="1" s="1"/>
  <c r="K37" i="4"/>
  <c r="AZ97" i="1"/>
  <c r="BI166" i="4"/>
  <c r="BH166" i="4"/>
  <c r="BG166" i="4"/>
  <c r="BE166" i="4"/>
  <c r="X166" i="4"/>
  <c r="X165" i="4" s="1"/>
  <c r="V166" i="4"/>
  <c r="V165" i="4"/>
  <c r="T166" i="4"/>
  <c r="T165" i="4" s="1"/>
  <c r="P166" i="4"/>
  <c r="BI164" i="4"/>
  <c r="BH164" i="4"/>
  <c r="BG164" i="4"/>
  <c r="BE164" i="4"/>
  <c r="X164" i="4"/>
  <c r="X163" i="4" s="1"/>
  <c r="V164" i="4"/>
  <c r="V163" i="4"/>
  <c r="T164" i="4"/>
  <c r="T163" i="4" s="1"/>
  <c r="P164" i="4"/>
  <c r="BI162" i="4"/>
  <c r="BH162" i="4"/>
  <c r="BG162" i="4"/>
  <c r="BE162" i="4"/>
  <c r="X162" i="4"/>
  <c r="V162" i="4"/>
  <c r="T162" i="4"/>
  <c r="P162" i="4"/>
  <c r="BI161" i="4"/>
  <c r="BH161" i="4"/>
  <c r="BG161" i="4"/>
  <c r="BE161" i="4"/>
  <c r="X161" i="4"/>
  <c r="V161" i="4"/>
  <c r="T161" i="4"/>
  <c r="P161" i="4"/>
  <c r="BI160" i="4"/>
  <c r="BH160" i="4"/>
  <c r="BG160" i="4"/>
  <c r="BE160" i="4"/>
  <c r="X160" i="4"/>
  <c r="V160" i="4"/>
  <c r="T160" i="4"/>
  <c r="P160" i="4"/>
  <c r="BI159" i="4"/>
  <c r="BH159" i="4"/>
  <c r="BG159" i="4"/>
  <c r="BE159" i="4"/>
  <c r="X159" i="4"/>
  <c r="V159" i="4"/>
  <c r="T159" i="4"/>
  <c r="P159" i="4"/>
  <c r="BI158" i="4"/>
  <c r="BH158" i="4"/>
  <c r="BG158" i="4"/>
  <c r="BE158" i="4"/>
  <c r="X158" i="4"/>
  <c r="V158" i="4"/>
  <c r="T158" i="4"/>
  <c r="P158" i="4"/>
  <c r="BI157" i="4"/>
  <c r="BH157" i="4"/>
  <c r="BG157" i="4"/>
  <c r="BE157" i="4"/>
  <c r="X157" i="4"/>
  <c r="V157" i="4"/>
  <c r="T157" i="4"/>
  <c r="P157" i="4"/>
  <c r="BI156" i="4"/>
  <c r="BH156" i="4"/>
  <c r="BG156" i="4"/>
  <c r="BE156" i="4"/>
  <c r="X156" i="4"/>
  <c r="V156" i="4"/>
  <c r="T156" i="4"/>
  <c r="P156" i="4"/>
  <c r="BI155" i="4"/>
  <c r="BH155" i="4"/>
  <c r="BG155" i="4"/>
  <c r="BE155" i="4"/>
  <c r="X155" i="4"/>
  <c r="V155" i="4"/>
  <c r="T155" i="4"/>
  <c r="P155" i="4"/>
  <c r="BI154" i="4"/>
  <c r="BH154" i="4"/>
  <c r="BG154" i="4"/>
  <c r="BE154" i="4"/>
  <c r="X154" i="4"/>
  <c r="V154" i="4"/>
  <c r="T154" i="4"/>
  <c r="P154" i="4"/>
  <c r="BI153" i="4"/>
  <c r="BH153" i="4"/>
  <c r="BG153" i="4"/>
  <c r="BE153" i="4"/>
  <c r="X153" i="4"/>
  <c r="V153" i="4"/>
  <c r="T153" i="4"/>
  <c r="P153" i="4"/>
  <c r="BI152" i="4"/>
  <c r="BH152" i="4"/>
  <c r="BG152" i="4"/>
  <c r="BE152" i="4"/>
  <c r="X152" i="4"/>
  <c r="V152" i="4"/>
  <c r="T152" i="4"/>
  <c r="P152" i="4"/>
  <c r="BI151" i="4"/>
  <c r="BH151" i="4"/>
  <c r="BG151" i="4"/>
  <c r="BE151" i="4"/>
  <c r="X151" i="4"/>
  <c r="V151" i="4"/>
  <c r="T151" i="4"/>
  <c r="P151" i="4"/>
  <c r="BI150" i="4"/>
  <c r="BH150" i="4"/>
  <c r="BG150" i="4"/>
  <c r="BE150" i="4"/>
  <c r="X150" i="4"/>
  <c r="V150" i="4"/>
  <c r="T150" i="4"/>
  <c r="P150" i="4"/>
  <c r="BI149" i="4"/>
  <c r="BH149" i="4"/>
  <c r="BG149" i="4"/>
  <c r="BE149" i="4"/>
  <c r="X149" i="4"/>
  <c r="V149" i="4"/>
  <c r="T149" i="4"/>
  <c r="P149" i="4"/>
  <c r="BI148" i="4"/>
  <c r="BH148" i="4"/>
  <c r="BG148" i="4"/>
  <c r="BE148" i="4"/>
  <c r="X148" i="4"/>
  <c r="V148" i="4"/>
  <c r="T148" i="4"/>
  <c r="P148" i="4"/>
  <c r="BI147" i="4"/>
  <c r="BH147" i="4"/>
  <c r="BG147" i="4"/>
  <c r="BE147" i="4"/>
  <c r="X147" i="4"/>
  <c r="V147" i="4"/>
  <c r="T147" i="4"/>
  <c r="P147" i="4"/>
  <c r="BI146" i="4"/>
  <c r="BH146" i="4"/>
  <c r="BG146" i="4"/>
  <c r="BE146" i="4"/>
  <c r="X146" i="4"/>
  <c r="V146" i="4"/>
  <c r="T146" i="4"/>
  <c r="P146" i="4"/>
  <c r="BI145" i="4"/>
  <c r="BH145" i="4"/>
  <c r="BG145" i="4"/>
  <c r="BE145" i="4"/>
  <c r="X145" i="4"/>
  <c r="V145" i="4"/>
  <c r="T145" i="4"/>
  <c r="P145" i="4"/>
  <c r="BI144" i="4"/>
  <c r="BH144" i="4"/>
  <c r="BG144" i="4"/>
  <c r="BE144" i="4"/>
  <c r="X144" i="4"/>
  <c r="V144" i="4"/>
  <c r="T144" i="4"/>
  <c r="P144" i="4"/>
  <c r="BI143" i="4"/>
  <c r="BH143" i="4"/>
  <c r="BG143" i="4"/>
  <c r="BE143" i="4"/>
  <c r="X143" i="4"/>
  <c r="V143" i="4"/>
  <c r="T143" i="4"/>
  <c r="P143" i="4"/>
  <c r="BI142" i="4"/>
  <c r="BH142" i="4"/>
  <c r="BG142" i="4"/>
  <c r="BE142" i="4"/>
  <c r="X142" i="4"/>
  <c r="V142" i="4"/>
  <c r="T142" i="4"/>
  <c r="P142" i="4"/>
  <c r="BI141" i="4"/>
  <c r="BH141" i="4"/>
  <c r="BG141" i="4"/>
  <c r="BE141" i="4"/>
  <c r="X141" i="4"/>
  <c r="V141" i="4"/>
  <c r="T141" i="4"/>
  <c r="P141" i="4"/>
  <c r="BI140" i="4"/>
  <c r="BH140" i="4"/>
  <c r="BG140" i="4"/>
  <c r="BE140" i="4"/>
  <c r="X140" i="4"/>
  <c r="V140" i="4"/>
  <c r="T140" i="4"/>
  <c r="P140" i="4"/>
  <c r="BI139" i="4"/>
  <c r="BH139" i="4"/>
  <c r="BG139" i="4"/>
  <c r="BE139" i="4"/>
  <c r="X139" i="4"/>
  <c r="V139" i="4"/>
  <c r="T139" i="4"/>
  <c r="P139" i="4"/>
  <c r="BI138" i="4"/>
  <c r="BH138" i="4"/>
  <c r="BG138" i="4"/>
  <c r="BE138" i="4"/>
  <c r="X138" i="4"/>
  <c r="V138" i="4"/>
  <c r="T138" i="4"/>
  <c r="P138" i="4"/>
  <c r="BI137" i="4"/>
  <c r="BH137" i="4"/>
  <c r="BG137" i="4"/>
  <c r="BE137" i="4"/>
  <c r="X137" i="4"/>
  <c r="V137" i="4"/>
  <c r="T137" i="4"/>
  <c r="P137" i="4"/>
  <c r="BI136" i="4"/>
  <c r="BH136" i="4"/>
  <c r="BG136" i="4"/>
  <c r="BE136" i="4"/>
  <c r="X136" i="4"/>
  <c r="V136" i="4"/>
  <c r="T136" i="4"/>
  <c r="P136" i="4"/>
  <c r="BI135" i="4"/>
  <c r="BH135" i="4"/>
  <c r="BG135" i="4"/>
  <c r="BE135" i="4"/>
  <c r="X135" i="4"/>
  <c r="V135" i="4"/>
  <c r="T135" i="4"/>
  <c r="P135" i="4"/>
  <c r="BI133" i="4"/>
  <c r="BH133" i="4"/>
  <c r="BG133" i="4"/>
  <c r="BE133" i="4"/>
  <c r="X133" i="4"/>
  <c r="V133" i="4"/>
  <c r="T133" i="4"/>
  <c r="P133" i="4"/>
  <c r="BI132" i="4"/>
  <c r="BH132" i="4"/>
  <c r="BG132" i="4"/>
  <c r="BE132" i="4"/>
  <c r="X132" i="4"/>
  <c r="V132" i="4"/>
  <c r="T132" i="4"/>
  <c r="P132" i="4"/>
  <c r="BI131" i="4"/>
  <c r="BH131" i="4"/>
  <c r="BG131" i="4"/>
  <c r="BE131" i="4"/>
  <c r="X131" i="4"/>
  <c r="V131" i="4"/>
  <c r="T131" i="4"/>
  <c r="P131" i="4"/>
  <c r="BI130" i="4"/>
  <c r="BH130" i="4"/>
  <c r="BG130" i="4"/>
  <c r="BE130" i="4"/>
  <c r="X130" i="4"/>
  <c r="V130" i="4"/>
  <c r="T130" i="4"/>
  <c r="P130" i="4"/>
  <c r="BI129" i="4"/>
  <c r="BH129" i="4"/>
  <c r="BG129" i="4"/>
  <c r="BE129" i="4"/>
  <c r="X129" i="4"/>
  <c r="V129" i="4"/>
  <c r="T129" i="4"/>
  <c r="P129" i="4"/>
  <c r="BI128" i="4"/>
  <c r="BH128" i="4"/>
  <c r="BG128" i="4"/>
  <c r="BE128" i="4"/>
  <c r="X128" i="4"/>
  <c r="V128" i="4"/>
  <c r="T128" i="4"/>
  <c r="P128" i="4"/>
  <c r="BI127" i="4"/>
  <c r="BH127" i="4"/>
  <c r="BG127" i="4"/>
  <c r="BE127" i="4"/>
  <c r="X127" i="4"/>
  <c r="V127" i="4"/>
  <c r="T127" i="4"/>
  <c r="P127" i="4"/>
  <c r="BI126" i="4"/>
  <c r="BH126" i="4"/>
  <c r="BG126" i="4"/>
  <c r="BE126" i="4"/>
  <c r="X126" i="4"/>
  <c r="V126" i="4"/>
  <c r="T126" i="4"/>
  <c r="P126" i="4"/>
  <c r="BI125" i="4"/>
  <c r="BH125" i="4"/>
  <c r="BG125" i="4"/>
  <c r="BE125" i="4"/>
  <c r="X125" i="4"/>
  <c r="V125" i="4"/>
  <c r="T125" i="4"/>
  <c r="P125" i="4"/>
  <c r="BI124" i="4"/>
  <c r="BH124" i="4"/>
  <c r="BG124" i="4"/>
  <c r="BE124" i="4"/>
  <c r="X124" i="4"/>
  <c r="V124" i="4"/>
  <c r="T124" i="4"/>
  <c r="P124" i="4"/>
  <c r="BI123" i="4"/>
  <c r="BH123" i="4"/>
  <c r="BG123" i="4"/>
  <c r="BE123" i="4"/>
  <c r="X123" i="4"/>
  <c r="V123" i="4"/>
  <c r="T123" i="4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/>
  <c r="J17" i="4"/>
  <c r="J12" i="4"/>
  <c r="J114" i="4" s="1"/>
  <c r="E7" i="4"/>
  <c r="E85" i="4"/>
  <c r="K39" i="3"/>
  <c r="K38" i="3"/>
  <c r="BA96" i="1"/>
  <c r="K37" i="3"/>
  <c r="AZ96" i="1" s="1"/>
  <c r="BI167" i="3"/>
  <c r="BH167" i="3"/>
  <c r="BG167" i="3"/>
  <c r="BE167" i="3"/>
  <c r="X167" i="3"/>
  <c r="X166" i="3"/>
  <c r="V167" i="3"/>
  <c r="V166" i="3" s="1"/>
  <c r="T167" i="3"/>
  <c r="T166" i="3"/>
  <c r="P167" i="3"/>
  <c r="BI165" i="3"/>
  <c r="BH165" i="3"/>
  <c r="BG165" i="3"/>
  <c r="BE165" i="3"/>
  <c r="X165" i="3"/>
  <c r="X164" i="3" s="1"/>
  <c r="V165" i="3"/>
  <c r="V164" i="3"/>
  <c r="T165" i="3"/>
  <c r="T164" i="3" s="1"/>
  <c r="P165" i="3"/>
  <c r="BI163" i="3"/>
  <c r="BH163" i="3"/>
  <c r="BG163" i="3"/>
  <c r="BE163" i="3"/>
  <c r="X163" i="3"/>
  <c r="V163" i="3"/>
  <c r="T163" i="3"/>
  <c r="P163" i="3"/>
  <c r="BI162" i="3"/>
  <c r="BH162" i="3"/>
  <c r="BG162" i="3"/>
  <c r="BE162" i="3"/>
  <c r="X162" i="3"/>
  <c r="V162" i="3"/>
  <c r="T162" i="3"/>
  <c r="P162" i="3"/>
  <c r="BI161" i="3"/>
  <c r="BH161" i="3"/>
  <c r="BG161" i="3"/>
  <c r="BE161" i="3"/>
  <c r="X161" i="3"/>
  <c r="V161" i="3"/>
  <c r="T161" i="3"/>
  <c r="P161" i="3"/>
  <c r="BI160" i="3"/>
  <c r="BH160" i="3"/>
  <c r="BG160" i="3"/>
  <c r="BE160" i="3"/>
  <c r="X160" i="3"/>
  <c r="V160" i="3"/>
  <c r="T160" i="3"/>
  <c r="P160" i="3"/>
  <c r="BI159" i="3"/>
  <c r="BH159" i="3"/>
  <c r="BG159" i="3"/>
  <c r="BE159" i="3"/>
  <c r="X159" i="3"/>
  <c r="V159" i="3"/>
  <c r="T159" i="3"/>
  <c r="P159" i="3"/>
  <c r="BI158" i="3"/>
  <c r="BH158" i="3"/>
  <c r="BG158" i="3"/>
  <c r="BE158" i="3"/>
  <c r="X158" i="3"/>
  <c r="V158" i="3"/>
  <c r="T158" i="3"/>
  <c r="P158" i="3"/>
  <c r="BI157" i="3"/>
  <c r="BH157" i="3"/>
  <c r="BG157" i="3"/>
  <c r="BE157" i="3"/>
  <c r="X157" i="3"/>
  <c r="V157" i="3"/>
  <c r="T157" i="3"/>
  <c r="P157" i="3"/>
  <c r="BI156" i="3"/>
  <c r="BH156" i="3"/>
  <c r="BG156" i="3"/>
  <c r="BE156" i="3"/>
  <c r="X156" i="3"/>
  <c r="V156" i="3"/>
  <c r="T156" i="3"/>
  <c r="P156" i="3"/>
  <c r="BI154" i="3"/>
  <c r="BH154" i="3"/>
  <c r="BG154" i="3"/>
  <c r="BE154" i="3"/>
  <c r="X154" i="3"/>
  <c r="V154" i="3"/>
  <c r="T154" i="3"/>
  <c r="P154" i="3"/>
  <c r="BI153" i="3"/>
  <c r="BH153" i="3"/>
  <c r="BG153" i="3"/>
  <c r="BE153" i="3"/>
  <c r="X153" i="3"/>
  <c r="V153" i="3"/>
  <c r="T153" i="3"/>
  <c r="P153" i="3"/>
  <c r="BI151" i="3"/>
  <c r="BH151" i="3"/>
  <c r="BG151" i="3"/>
  <c r="BE151" i="3"/>
  <c r="X151" i="3"/>
  <c r="V151" i="3"/>
  <c r="T151" i="3"/>
  <c r="P151" i="3"/>
  <c r="BI150" i="3"/>
  <c r="BH150" i="3"/>
  <c r="BG150" i="3"/>
  <c r="BE150" i="3"/>
  <c r="X150" i="3"/>
  <c r="V150" i="3"/>
  <c r="T150" i="3"/>
  <c r="P150" i="3"/>
  <c r="BI148" i="3"/>
  <c r="BH148" i="3"/>
  <c r="BG148" i="3"/>
  <c r="BE148" i="3"/>
  <c r="X148" i="3"/>
  <c r="V148" i="3"/>
  <c r="T148" i="3"/>
  <c r="P148" i="3"/>
  <c r="BI147" i="3"/>
  <c r="BH147" i="3"/>
  <c r="BG147" i="3"/>
  <c r="BE147" i="3"/>
  <c r="X147" i="3"/>
  <c r="V147" i="3"/>
  <c r="T147" i="3"/>
  <c r="P147" i="3"/>
  <c r="BI146" i="3"/>
  <c r="BH146" i="3"/>
  <c r="BG146" i="3"/>
  <c r="BE146" i="3"/>
  <c r="X146" i="3"/>
  <c r="V146" i="3"/>
  <c r="T146" i="3"/>
  <c r="P146" i="3"/>
  <c r="BK146" i="3" s="1"/>
  <c r="BI144" i="3"/>
  <c r="BH144" i="3"/>
  <c r="BG144" i="3"/>
  <c r="BE144" i="3"/>
  <c r="X144" i="3"/>
  <c r="V144" i="3"/>
  <c r="T144" i="3"/>
  <c r="P144" i="3"/>
  <c r="BI143" i="3"/>
  <c r="BH143" i="3"/>
  <c r="BG143" i="3"/>
  <c r="BE143" i="3"/>
  <c r="X143" i="3"/>
  <c r="V143" i="3"/>
  <c r="T143" i="3"/>
  <c r="P143" i="3"/>
  <c r="BI142" i="3"/>
  <c r="BH142" i="3"/>
  <c r="BG142" i="3"/>
  <c r="BE142" i="3"/>
  <c r="X142" i="3"/>
  <c r="V142" i="3"/>
  <c r="T142" i="3"/>
  <c r="P142" i="3"/>
  <c r="BK142" i="3" s="1"/>
  <c r="BI141" i="3"/>
  <c r="BH141" i="3"/>
  <c r="BG141" i="3"/>
  <c r="BE141" i="3"/>
  <c r="X141" i="3"/>
  <c r="V141" i="3"/>
  <c r="T141" i="3"/>
  <c r="P141" i="3"/>
  <c r="BI140" i="3"/>
  <c r="BH140" i="3"/>
  <c r="BG140" i="3"/>
  <c r="BE140" i="3"/>
  <c r="X140" i="3"/>
  <c r="V140" i="3"/>
  <c r="T140" i="3"/>
  <c r="P140" i="3"/>
  <c r="BI139" i="3"/>
  <c r="BH139" i="3"/>
  <c r="BG139" i="3"/>
  <c r="BE139" i="3"/>
  <c r="X139" i="3"/>
  <c r="V139" i="3"/>
  <c r="T139" i="3"/>
  <c r="P139" i="3"/>
  <c r="BI138" i="3"/>
  <c r="BH138" i="3"/>
  <c r="BG138" i="3"/>
  <c r="BE138" i="3"/>
  <c r="X138" i="3"/>
  <c r="V138" i="3"/>
  <c r="T138" i="3"/>
  <c r="P138" i="3"/>
  <c r="BK138" i="3" s="1"/>
  <c r="BI137" i="3"/>
  <c r="BH137" i="3"/>
  <c r="BG137" i="3"/>
  <c r="BE137" i="3"/>
  <c r="X137" i="3"/>
  <c r="V137" i="3"/>
  <c r="T137" i="3"/>
  <c r="P137" i="3"/>
  <c r="BI136" i="3"/>
  <c r="BH136" i="3"/>
  <c r="BG136" i="3"/>
  <c r="BE136" i="3"/>
  <c r="X136" i="3"/>
  <c r="V136" i="3"/>
  <c r="T136" i="3"/>
  <c r="P136" i="3"/>
  <c r="BI135" i="3"/>
  <c r="BH135" i="3"/>
  <c r="BG135" i="3"/>
  <c r="BE135" i="3"/>
  <c r="X135" i="3"/>
  <c r="V135" i="3"/>
  <c r="T135" i="3"/>
  <c r="P135" i="3"/>
  <c r="K135" i="3" s="1"/>
  <c r="BF135" i="3" s="1"/>
  <c r="BI134" i="3"/>
  <c r="BH134" i="3"/>
  <c r="BG134" i="3"/>
  <c r="BE134" i="3"/>
  <c r="X134" i="3"/>
  <c r="V134" i="3"/>
  <c r="T134" i="3"/>
  <c r="P134" i="3"/>
  <c r="BI133" i="3"/>
  <c r="BH133" i="3"/>
  <c r="BG133" i="3"/>
  <c r="BE133" i="3"/>
  <c r="X133" i="3"/>
  <c r="V133" i="3"/>
  <c r="T133" i="3"/>
  <c r="P133" i="3"/>
  <c r="K133" i="3" s="1"/>
  <c r="BF133" i="3" s="1"/>
  <c r="BI132" i="3"/>
  <c r="BH132" i="3"/>
  <c r="BG132" i="3"/>
  <c r="BE132" i="3"/>
  <c r="X132" i="3"/>
  <c r="V132" i="3"/>
  <c r="T132" i="3"/>
  <c r="P132" i="3"/>
  <c r="BI131" i="3"/>
  <c r="BH131" i="3"/>
  <c r="BG131" i="3"/>
  <c r="BE131" i="3"/>
  <c r="X131" i="3"/>
  <c r="V131" i="3"/>
  <c r="T131" i="3"/>
  <c r="P131" i="3"/>
  <c r="BK131" i="3" s="1"/>
  <c r="BI129" i="3"/>
  <c r="BH129" i="3"/>
  <c r="BG129" i="3"/>
  <c r="BE129" i="3"/>
  <c r="X129" i="3"/>
  <c r="V129" i="3"/>
  <c r="T129" i="3"/>
  <c r="P129" i="3"/>
  <c r="BI126" i="3"/>
  <c r="BH126" i="3"/>
  <c r="BG126" i="3"/>
  <c r="BE126" i="3"/>
  <c r="X126" i="3"/>
  <c r="V126" i="3"/>
  <c r="T126" i="3"/>
  <c r="P126" i="3"/>
  <c r="K126" i="3" s="1"/>
  <c r="BF126" i="3" s="1"/>
  <c r="BI125" i="3"/>
  <c r="BH125" i="3"/>
  <c r="BG125" i="3"/>
  <c r="BE125" i="3"/>
  <c r="X125" i="3"/>
  <c r="V125" i="3"/>
  <c r="T125" i="3"/>
  <c r="P125" i="3"/>
  <c r="K125" i="3" s="1"/>
  <c r="BF125" i="3" s="1"/>
  <c r="J119" i="3"/>
  <c r="J118" i="3"/>
  <c r="F118" i="3"/>
  <c r="F116" i="3"/>
  <c r="E114" i="3"/>
  <c r="J92" i="3"/>
  <c r="J91" i="3"/>
  <c r="F91" i="3"/>
  <c r="F89" i="3"/>
  <c r="E87" i="3"/>
  <c r="J18" i="3"/>
  <c r="E18" i="3"/>
  <c r="F92" i="3"/>
  <c r="J17" i="3"/>
  <c r="J12" i="3"/>
  <c r="J116" i="3" s="1"/>
  <c r="E7" i="3"/>
  <c r="E85" i="3" s="1"/>
  <c r="K39" i="2"/>
  <c r="K38" i="2"/>
  <c r="BA95" i="1"/>
  <c r="K37" i="2"/>
  <c r="AZ95" i="1" s="1"/>
  <c r="BI190" i="2"/>
  <c r="BH190" i="2"/>
  <c r="BG190" i="2"/>
  <c r="BE190" i="2"/>
  <c r="X190" i="2"/>
  <c r="X189" i="2"/>
  <c r="V190" i="2"/>
  <c r="V189" i="2" s="1"/>
  <c r="T190" i="2"/>
  <c r="T189" i="2"/>
  <c r="P190" i="2"/>
  <c r="BI188" i="2"/>
  <c r="BH188" i="2"/>
  <c r="BG188" i="2"/>
  <c r="BE188" i="2"/>
  <c r="X188" i="2"/>
  <c r="X187" i="2"/>
  <c r="V188" i="2"/>
  <c r="V187" i="2" s="1"/>
  <c r="T188" i="2"/>
  <c r="T187" i="2"/>
  <c r="P188" i="2"/>
  <c r="BK188" i="2" s="1"/>
  <c r="BI186" i="2"/>
  <c r="BH186" i="2"/>
  <c r="BG186" i="2"/>
  <c r="BE186" i="2"/>
  <c r="X186" i="2"/>
  <c r="V186" i="2"/>
  <c r="T186" i="2"/>
  <c r="P186" i="2"/>
  <c r="BK186" i="2" s="1"/>
  <c r="BI185" i="2"/>
  <c r="BH185" i="2"/>
  <c r="BG185" i="2"/>
  <c r="BE185" i="2"/>
  <c r="X185" i="2"/>
  <c r="V185" i="2"/>
  <c r="T185" i="2"/>
  <c r="P185" i="2"/>
  <c r="BI184" i="2"/>
  <c r="BH184" i="2"/>
  <c r="BG184" i="2"/>
  <c r="BE184" i="2"/>
  <c r="X184" i="2"/>
  <c r="V184" i="2"/>
  <c r="T184" i="2"/>
  <c r="P184" i="2"/>
  <c r="BK184" i="2" s="1"/>
  <c r="BI183" i="2"/>
  <c r="BH183" i="2"/>
  <c r="BG183" i="2"/>
  <c r="BE183" i="2"/>
  <c r="X183" i="2"/>
  <c r="V183" i="2"/>
  <c r="T183" i="2"/>
  <c r="P183" i="2"/>
  <c r="BI182" i="2"/>
  <c r="BH182" i="2"/>
  <c r="BG182" i="2"/>
  <c r="BE182" i="2"/>
  <c r="X182" i="2"/>
  <c r="V182" i="2"/>
  <c r="T182" i="2"/>
  <c r="P182" i="2"/>
  <c r="BK182" i="2" s="1"/>
  <c r="BI181" i="2"/>
  <c r="BH181" i="2"/>
  <c r="BG181" i="2"/>
  <c r="BE181" i="2"/>
  <c r="X181" i="2"/>
  <c r="V181" i="2"/>
  <c r="T181" i="2"/>
  <c r="P181" i="2"/>
  <c r="BI180" i="2"/>
  <c r="BH180" i="2"/>
  <c r="BG180" i="2"/>
  <c r="BE180" i="2"/>
  <c r="X180" i="2"/>
  <c r="V180" i="2"/>
  <c r="T180" i="2"/>
  <c r="P180" i="2"/>
  <c r="BK180" i="2" s="1"/>
  <c r="BI179" i="2"/>
  <c r="BH179" i="2"/>
  <c r="BG179" i="2"/>
  <c r="BE179" i="2"/>
  <c r="X179" i="2"/>
  <c r="V179" i="2"/>
  <c r="T179" i="2"/>
  <c r="P179" i="2"/>
  <c r="BK179" i="2" s="1"/>
  <c r="BI178" i="2"/>
  <c r="BH178" i="2"/>
  <c r="BG178" i="2"/>
  <c r="BE178" i="2"/>
  <c r="X178" i="2"/>
  <c r="V178" i="2"/>
  <c r="T178" i="2"/>
  <c r="P178" i="2"/>
  <c r="BK178" i="2" s="1"/>
  <c r="BI177" i="2"/>
  <c r="BH177" i="2"/>
  <c r="BG177" i="2"/>
  <c r="BE177" i="2"/>
  <c r="X177" i="2"/>
  <c r="V177" i="2"/>
  <c r="T177" i="2"/>
  <c r="P177" i="2"/>
  <c r="K177" i="2" s="1"/>
  <c r="BF177" i="2" s="1"/>
  <c r="BI176" i="2"/>
  <c r="BH176" i="2"/>
  <c r="BG176" i="2"/>
  <c r="BE176" i="2"/>
  <c r="X176" i="2"/>
  <c r="V176" i="2"/>
  <c r="T176" i="2"/>
  <c r="P176" i="2"/>
  <c r="BK176" i="2" s="1"/>
  <c r="BI175" i="2"/>
  <c r="BH175" i="2"/>
  <c r="BG175" i="2"/>
  <c r="BE175" i="2"/>
  <c r="X175" i="2"/>
  <c r="V175" i="2"/>
  <c r="T175" i="2"/>
  <c r="P175" i="2"/>
  <c r="K175" i="2" s="1"/>
  <c r="BF175" i="2" s="1"/>
  <c r="BI172" i="2"/>
  <c r="BH172" i="2"/>
  <c r="BG172" i="2"/>
  <c r="BE172" i="2"/>
  <c r="X172" i="2"/>
  <c r="V172" i="2"/>
  <c r="T172" i="2"/>
  <c r="P172" i="2"/>
  <c r="K172" i="2" s="1"/>
  <c r="BF172" i="2" s="1"/>
  <c r="BI171" i="2"/>
  <c r="BH171" i="2"/>
  <c r="BG171" i="2"/>
  <c r="BE171" i="2"/>
  <c r="X171" i="2"/>
  <c r="V171" i="2"/>
  <c r="T171" i="2"/>
  <c r="P171" i="2"/>
  <c r="K171" i="2" s="1"/>
  <c r="BF171" i="2" s="1"/>
  <c r="BI170" i="2"/>
  <c r="BH170" i="2"/>
  <c r="BG170" i="2"/>
  <c r="BE170" i="2"/>
  <c r="X170" i="2"/>
  <c r="V170" i="2"/>
  <c r="T170" i="2"/>
  <c r="P170" i="2"/>
  <c r="BI169" i="2"/>
  <c r="BH169" i="2"/>
  <c r="BG169" i="2"/>
  <c r="BE169" i="2"/>
  <c r="X169" i="2"/>
  <c r="V169" i="2"/>
  <c r="T169" i="2"/>
  <c r="P169" i="2"/>
  <c r="BK169" i="2" s="1"/>
  <c r="BI168" i="2"/>
  <c r="BH168" i="2"/>
  <c r="BG168" i="2"/>
  <c r="BE168" i="2"/>
  <c r="X168" i="2"/>
  <c r="V168" i="2"/>
  <c r="T168" i="2"/>
  <c r="P168" i="2"/>
  <c r="BI167" i="2"/>
  <c r="BH167" i="2"/>
  <c r="BG167" i="2"/>
  <c r="BE167" i="2"/>
  <c r="X167" i="2"/>
  <c r="V167" i="2"/>
  <c r="T167" i="2"/>
  <c r="P167" i="2"/>
  <c r="K167" i="2" s="1"/>
  <c r="BF167" i="2" s="1"/>
  <c r="BI166" i="2"/>
  <c r="BH166" i="2"/>
  <c r="BG166" i="2"/>
  <c r="BE166" i="2"/>
  <c r="X166" i="2"/>
  <c r="V166" i="2"/>
  <c r="T166" i="2"/>
  <c r="P166" i="2"/>
  <c r="K166" i="2" s="1"/>
  <c r="BF166" i="2" s="1"/>
  <c r="BI165" i="2"/>
  <c r="BH165" i="2"/>
  <c r="BG165" i="2"/>
  <c r="BE165" i="2"/>
  <c r="X165" i="2"/>
  <c r="V165" i="2"/>
  <c r="T165" i="2"/>
  <c r="P165" i="2"/>
  <c r="K165" i="2" s="1"/>
  <c r="BF165" i="2" s="1"/>
  <c r="BI164" i="2"/>
  <c r="BH164" i="2"/>
  <c r="BG164" i="2"/>
  <c r="BE164" i="2"/>
  <c r="X164" i="2"/>
  <c r="V164" i="2"/>
  <c r="T164" i="2"/>
  <c r="P164" i="2"/>
  <c r="BK164" i="2" s="1"/>
  <c r="BI163" i="2"/>
  <c r="BH163" i="2"/>
  <c r="BG163" i="2"/>
  <c r="BE163" i="2"/>
  <c r="X163" i="2"/>
  <c r="V163" i="2"/>
  <c r="T163" i="2"/>
  <c r="P163" i="2"/>
  <c r="K163" i="2" s="1"/>
  <c r="BF163" i="2" s="1"/>
  <c r="BI162" i="2"/>
  <c r="BH162" i="2"/>
  <c r="BG162" i="2"/>
  <c r="BE162" i="2"/>
  <c r="X162" i="2"/>
  <c r="V162" i="2"/>
  <c r="T162" i="2"/>
  <c r="P162" i="2"/>
  <c r="BK162" i="2" s="1"/>
  <c r="BI161" i="2"/>
  <c r="BH161" i="2"/>
  <c r="BG161" i="2"/>
  <c r="BE161" i="2"/>
  <c r="X161" i="2"/>
  <c r="V161" i="2"/>
  <c r="T161" i="2"/>
  <c r="P161" i="2"/>
  <c r="BK161" i="2" s="1"/>
  <c r="BI160" i="2"/>
  <c r="BH160" i="2"/>
  <c r="BG160" i="2"/>
  <c r="BE160" i="2"/>
  <c r="X160" i="2"/>
  <c r="V160" i="2"/>
  <c r="T160" i="2"/>
  <c r="P160" i="2"/>
  <c r="BK160" i="2" s="1"/>
  <c r="BI159" i="2"/>
  <c r="BH159" i="2"/>
  <c r="BG159" i="2"/>
  <c r="BE159" i="2"/>
  <c r="X159" i="2"/>
  <c r="V159" i="2"/>
  <c r="T159" i="2"/>
  <c r="P159" i="2"/>
  <c r="BI158" i="2"/>
  <c r="BH158" i="2"/>
  <c r="BG158" i="2"/>
  <c r="BE158" i="2"/>
  <c r="X158" i="2"/>
  <c r="V158" i="2"/>
  <c r="T158" i="2"/>
  <c r="P158" i="2"/>
  <c r="BK158" i="2" s="1"/>
  <c r="BI157" i="2"/>
  <c r="BH157" i="2"/>
  <c r="BG157" i="2"/>
  <c r="BE157" i="2"/>
  <c r="X157" i="2"/>
  <c r="V157" i="2"/>
  <c r="T157" i="2"/>
  <c r="P157" i="2"/>
  <c r="BK157" i="2" s="1"/>
  <c r="BI156" i="2"/>
  <c r="BH156" i="2"/>
  <c r="BG156" i="2"/>
  <c r="BE156" i="2"/>
  <c r="X156" i="2"/>
  <c r="V156" i="2"/>
  <c r="T156" i="2"/>
  <c r="P156" i="2"/>
  <c r="BI155" i="2"/>
  <c r="BH155" i="2"/>
  <c r="BG155" i="2"/>
  <c r="BE155" i="2"/>
  <c r="X155" i="2"/>
  <c r="V155" i="2"/>
  <c r="T155" i="2"/>
  <c r="P155" i="2"/>
  <c r="BK155" i="2" s="1"/>
  <c r="BI154" i="2"/>
  <c r="BH154" i="2"/>
  <c r="BG154" i="2"/>
  <c r="BE154" i="2"/>
  <c r="X154" i="2"/>
  <c r="V154" i="2"/>
  <c r="T154" i="2"/>
  <c r="P154" i="2"/>
  <c r="BI152" i="2"/>
  <c r="BH152" i="2"/>
  <c r="BG152" i="2"/>
  <c r="BE152" i="2"/>
  <c r="X152" i="2"/>
  <c r="V152" i="2"/>
  <c r="T152" i="2"/>
  <c r="P152" i="2"/>
  <c r="BI151" i="2"/>
  <c r="BH151" i="2"/>
  <c r="BG151" i="2"/>
  <c r="BE151" i="2"/>
  <c r="X151" i="2"/>
  <c r="V151" i="2"/>
  <c r="T151" i="2"/>
  <c r="P151" i="2"/>
  <c r="K151" i="2" s="1"/>
  <c r="BF151" i="2" s="1"/>
  <c r="BI150" i="2"/>
  <c r="BH150" i="2"/>
  <c r="BG150" i="2"/>
  <c r="BE150" i="2"/>
  <c r="X150" i="2"/>
  <c r="V150" i="2"/>
  <c r="T150" i="2"/>
  <c r="P150" i="2"/>
  <c r="BK150" i="2" s="1"/>
  <c r="BI149" i="2"/>
  <c r="BH149" i="2"/>
  <c r="BG149" i="2"/>
  <c r="BE149" i="2"/>
  <c r="X149" i="2"/>
  <c r="V149" i="2"/>
  <c r="T149" i="2"/>
  <c r="P149" i="2"/>
  <c r="BK149" i="2" s="1"/>
  <c r="BI148" i="2"/>
  <c r="BH148" i="2"/>
  <c r="BG148" i="2"/>
  <c r="BE148" i="2"/>
  <c r="X148" i="2"/>
  <c r="V148" i="2"/>
  <c r="T148" i="2"/>
  <c r="P148" i="2"/>
  <c r="BI147" i="2"/>
  <c r="BH147" i="2"/>
  <c r="BG147" i="2"/>
  <c r="BE147" i="2"/>
  <c r="X147" i="2"/>
  <c r="V147" i="2"/>
  <c r="T147" i="2"/>
  <c r="P147" i="2"/>
  <c r="BK147" i="2" s="1"/>
  <c r="BI146" i="2"/>
  <c r="BH146" i="2"/>
  <c r="BG146" i="2"/>
  <c r="BE146" i="2"/>
  <c r="X146" i="2"/>
  <c r="V146" i="2"/>
  <c r="T146" i="2"/>
  <c r="P146" i="2"/>
  <c r="BI145" i="2"/>
  <c r="BH145" i="2"/>
  <c r="BG145" i="2"/>
  <c r="BE145" i="2"/>
  <c r="X145" i="2"/>
  <c r="V145" i="2"/>
  <c r="T145" i="2"/>
  <c r="P145" i="2"/>
  <c r="BK145" i="2" s="1"/>
  <c r="BI144" i="2"/>
  <c r="BH144" i="2"/>
  <c r="BG144" i="2"/>
  <c r="BE144" i="2"/>
  <c r="X144" i="2"/>
  <c r="V144" i="2"/>
  <c r="T144" i="2"/>
  <c r="P144" i="2"/>
  <c r="K144" i="2" s="1"/>
  <c r="BF144" i="2" s="1"/>
  <c r="BI143" i="2"/>
  <c r="BH143" i="2"/>
  <c r="BG143" i="2"/>
  <c r="BE143" i="2"/>
  <c r="X143" i="2"/>
  <c r="V143" i="2"/>
  <c r="T143" i="2"/>
  <c r="P143" i="2"/>
  <c r="BK143" i="2" s="1"/>
  <c r="BI142" i="2"/>
  <c r="BH142" i="2"/>
  <c r="BG142" i="2"/>
  <c r="BE142" i="2"/>
  <c r="X142" i="2"/>
  <c r="V142" i="2"/>
  <c r="T142" i="2"/>
  <c r="P142" i="2"/>
  <c r="K142" i="2" s="1"/>
  <c r="BF142" i="2" s="1"/>
  <c r="BI141" i="2"/>
  <c r="BH141" i="2"/>
  <c r="BG141" i="2"/>
  <c r="BE141" i="2"/>
  <c r="X141" i="2"/>
  <c r="V141" i="2"/>
  <c r="T141" i="2"/>
  <c r="P141" i="2"/>
  <c r="K141" i="2" s="1"/>
  <c r="BF141" i="2" s="1"/>
  <c r="BI140" i="2"/>
  <c r="BH140" i="2"/>
  <c r="BG140" i="2"/>
  <c r="BE140" i="2"/>
  <c r="X140" i="2"/>
  <c r="V140" i="2"/>
  <c r="T140" i="2"/>
  <c r="P140" i="2"/>
  <c r="BK140" i="2" s="1"/>
  <c r="BI139" i="2"/>
  <c r="BH139" i="2"/>
  <c r="BG139" i="2"/>
  <c r="BE139" i="2"/>
  <c r="X139" i="2"/>
  <c r="V139" i="2"/>
  <c r="T139" i="2"/>
  <c r="P139" i="2"/>
  <c r="K139" i="2" s="1"/>
  <c r="BF139" i="2" s="1"/>
  <c r="BI138" i="2"/>
  <c r="BH138" i="2"/>
  <c r="BG138" i="2"/>
  <c r="BE138" i="2"/>
  <c r="X138" i="2"/>
  <c r="V138" i="2"/>
  <c r="T138" i="2"/>
  <c r="P138" i="2"/>
  <c r="BI137" i="2"/>
  <c r="BH137" i="2"/>
  <c r="BG137" i="2"/>
  <c r="BE137" i="2"/>
  <c r="X137" i="2"/>
  <c r="V137" i="2"/>
  <c r="T137" i="2"/>
  <c r="P137" i="2"/>
  <c r="BK137" i="2" s="1"/>
  <c r="BI136" i="2"/>
  <c r="BH136" i="2"/>
  <c r="BG136" i="2"/>
  <c r="BE136" i="2"/>
  <c r="X136" i="2"/>
  <c r="V136" i="2"/>
  <c r="T136" i="2"/>
  <c r="P136" i="2"/>
  <c r="BK136" i="2" s="1"/>
  <c r="BI135" i="2"/>
  <c r="BH135" i="2"/>
  <c r="BG135" i="2"/>
  <c r="BE135" i="2"/>
  <c r="X135" i="2"/>
  <c r="V135" i="2"/>
  <c r="T135" i="2"/>
  <c r="P135" i="2"/>
  <c r="BK135" i="2" s="1"/>
  <c r="BI134" i="2"/>
  <c r="BH134" i="2"/>
  <c r="BG134" i="2"/>
  <c r="BE134" i="2"/>
  <c r="X134" i="2"/>
  <c r="V134" i="2"/>
  <c r="T134" i="2"/>
  <c r="P134" i="2"/>
  <c r="K134" i="2" s="1"/>
  <c r="BF134" i="2" s="1"/>
  <c r="BI133" i="2"/>
  <c r="BH133" i="2"/>
  <c r="BG133" i="2"/>
  <c r="BE133" i="2"/>
  <c r="X133" i="2"/>
  <c r="V133" i="2"/>
  <c r="T133" i="2"/>
  <c r="P133" i="2"/>
  <c r="BI132" i="2"/>
  <c r="BH132" i="2"/>
  <c r="BG132" i="2"/>
  <c r="BE132" i="2"/>
  <c r="X132" i="2"/>
  <c r="V132" i="2"/>
  <c r="T132" i="2"/>
  <c r="P132" i="2"/>
  <c r="BK132" i="2" s="1"/>
  <c r="BI131" i="2"/>
  <c r="BH131" i="2"/>
  <c r="BG131" i="2"/>
  <c r="BE131" i="2"/>
  <c r="X131" i="2"/>
  <c r="V131" i="2"/>
  <c r="T131" i="2"/>
  <c r="P131" i="2"/>
  <c r="BK131" i="2" s="1"/>
  <c r="BI130" i="2"/>
  <c r="BH130" i="2"/>
  <c r="BG130" i="2"/>
  <c r="BE130" i="2"/>
  <c r="X130" i="2"/>
  <c r="V130" i="2"/>
  <c r="T130" i="2"/>
  <c r="P130" i="2"/>
  <c r="K130" i="2" s="1"/>
  <c r="BF130" i="2" s="1"/>
  <c r="BI129" i="2"/>
  <c r="BH129" i="2"/>
  <c r="BG129" i="2"/>
  <c r="BE129" i="2"/>
  <c r="X129" i="2"/>
  <c r="V129" i="2"/>
  <c r="T129" i="2"/>
  <c r="P129" i="2"/>
  <c r="BI128" i="2"/>
  <c r="BH128" i="2"/>
  <c r="BG128" i="2"/>
  <c r="BE128" i="2"/>
  <c r="X128" i="2"/>
  <c r="V128" i="2"/>
  <c r="T128" i="2"/>
  <c r="P128" i="2"/>
  <c r="BI127" i="2"/>
  <c r="BH127" i="2"/>
  <c r="BG127" i="2"/>
  <c r="BE127" i="2"/>
  <c r="X127" i="2"/>
  <c r="V127" i="2"/>
  <c r="T127" i="2"/>
  <c r="P127" i="2"/>
  <c r="BK127" i="2" s="1"/>
  <c r="BI126" i="2"/>
  <c r="BH126" i="2"/>
  <c r="BG126" i="2"/>
  <c r="BE126" i="2"/>
  <c r="X126" i="2"/>
  <c r="V126" i="2"/>
  <c r="T126" i="2"/>
  <c r="P126" i="2"/>
  <c r="K126" i="2" s="1"/>
  <c r="BF126" i="2" s="1"/>
  <c r="BI125" i="2"/>
  <c r="BH125" i="2"/>
  <c r="BG125" i="2"/>
  <c r="BE125" i="2"/>
  <c r="X125" i="2"/>
  <c r="V125" i="2"/>
  <c r="T125" i="2"/>
  <c r="P125" i="2"/>
  <c r="BK125" i="2" s="1"/>
  <c r="BI124" i="2"/>
  <c r="BH124" i="2"/>
  <c r="BG124" i="2"/>
  <c r="BE124" i="2"/>
  <c r="X124" i="2"/>
  <c r="V124" i="2"/>
  <c r="T124" i="2"/>
  <c r="P124" i="2"/>
  <c r="K124" i="2" s="1"/>
  <c r="BF124" i="2" s="1"/>
  <c r="J118" i="2"/>
  <c r="J117" i="2"/>
  <c r="F117" i="2"/>
  <c r="F115" i="2"/>
  <c r="E113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111" i="2" s="1"/>
  <c r="L90" i="1"/>
  <c r="AM90" i="1"/>
  <c r="AM89" i="1"/>
  <c r="L89" i="1"/>
  <c r="AM87" i="1"/>
  <c r="L87" i="1"/>
  <c r="L85" i="1"/>
  <c r="L84" i="1"/>
  <c r="R190" i="2"/>
  <c r="Q190" i="2"/>
  <c r="R188" i="2"/>
  <c r="Q188" i="2"/>
  <c r="R186" i="2"/>
  <c r="Q186" i="2"/>
  <c r="R185" i="2"/>
  <c r="Q185" i="2"/>
  <c r="R184" i="2"/>
  <c r="Q184" i="2"/>
  <c r="R183" i="2"/>
  <c r="Q183" i="2"/>
  <c r="R182" i="2"/>
  <c r="Q182" i="2"/>
  <c r="Q167" i="2"/>
  <c r="Q166" i="2"/>
  <c r="Q164" i="2"/>
  <c r="R161" i="2"/>
  <c r="Q158" i="2"/>
  <c r="R155" i="2"/>
  <c r="R151" i="2"/>
  <c r="R141" i="2"/>
  <c r="Q140" i="2"/>
  <c r="Q137" i="2"/>
  <c r="Q133" i="2"/>
  <c r="R131" i="2"/>
  <c r="Q125" i="2"/>
  <c r="R180" i="2"/>
  <c r="R178" i="2"/>
  <c r="Q177" i="2"/>
  <c r="Q170" i="2"/>
  <c r="Q168" i="2"/>
  <c r="Q165" i="2"/>
  <c r="R163" i="2"/>
  <c r="Q161" i="2"/>
  <c r="R158" i="2"/>
  <c r="Q151" i="2"/>
  <c r="R147" i="2"/>
  <c r="Q142" i="2"/>
  <c r="R133" i="2"/>
  <c r="R128" i="2"/>
  <c r="Q127" i="2"/>
  <c r="R125" i="2"/>
  <c r="Q124" i="2"/>
  <c r="Q180" i="2"/>
  <c r="Q179" i="2"/>
  <c r="R175" i="2"/>
  <c r="R160" i="2"/>
  <c r="R157" i="2"/>
  <c r="Q150" i="2"/>
  <c r="Q147" i="2"/>
  <c r="Q145" i="2"/>
  <c r="Q141" i="2"/>
  <c r="R138" i="2"/>
  <c r="Q134" i="2"/>
  <c r="R127" i="2"/>
  <c r="AU98" i="1"/>
  <c r="Q171" i="2"/>
  <c r="R169" i="2"/>
  <c r="R166" i="2"/>
  <c r="Q163" i="2"/>
  <c r="Q154" i="2"/>
  <c r="Q152" i="2"/>
  <c r="R146" i="2"/>
  <c r="R145" i="2"/>
  <c r="R142" i="2"/>
  <c r="R140" i="2"/>
  <c r="Q136" i="2"/>
  <c r="R134" i="2"/>
  <c r="Q131" i="2"/>
  <c r="Q128" i="2"/>
  <c r="R124" i="2"/>
  <c r="BK183" i="2"/>
  <c r="K152" i="2"/>
  <c r="BF152" i="2" s="1"/>
  <c r="BK146" i="2"/>
  <c r="BK129" i="2"/>
  <c r="BK156" i="2"/>
  <c r="BK170" i="2"/>
  <c r="BK154" i="2"/>
  <c r="K128" i="2"/>
  <c r="BF128" i="2" s="1"/>
  <c r="R163" i="3"/>
  <c r="Q159" i="3"/>
  <c r="Q156" i="3"/>
  <c r="Q151" i="3"/>
  <c r="Q144" i="3"/>
  <c r="R134" i="3"/>
  <c r="Q131" i="3"/>
  <c r="Q125" i="3"/>
  <c r="R162" i="3"/>
  <c r="R161" i="3"/>
  <c r="Q160" i="3"/>
  <c r="Q158" i="3"/>
  <c r="Q154" i="3"/>
  <c r="Q147" i="3"/>
  <c r="R144" i="3"/>
  <c r="R141" i="3"/>
  <c r="Q126" i="3"/>
  <c r="Q161" i="3"/>
  <c r="R153" i="3"/>
  <c r="Q146" i="3"/>
  <c r="R140" i="3"/>
  <c r="R138" i="3"/>
  <c r="R135" i="3"/>
  <c r="R133" i="3"/>
  <c r="R131" i="3"/>
  <c r="R126" i="3"/>
  <c r="Q162" i="3"/>
  <c r="R154" i="3"/>
  <c r="R148" i="3"/>
  <c r="Q142" i="3"/>
  <c r="Q140" i="3"/>
  <c r="Q138" i="3"/>
  <c r="R137" i="3"/>
  <c r="Q132" i="3"/>
  <c r="R125" i="3"/>
  <c r="K167" i="3"/>
  <c r="BF167" i="3"/>
  <c r="BK163" i="3"/>
  <c r="K162" i="3"/>
  <c r="BF162" i="3"/>
  <c r="BK161" i="3"/>
  <c r="BK159" i="3"/>
  <c r="K154" i="3"/>
  <c r="BF154" i="3"/>
  <c r="K153" i="3"/>
  <c r="BF153" i="3" s="1"/>
  <c r="BK144" i="3"/>
  <c r="BK140" i="3"/>
  <c r="BK137" i="3"/>
  <c r="K165" i="3"/>
  <c r="BF165" i="3"/>
  <c r="BK157" i="3"/>
  <c r="BK151" i="3"/>
  <c r="K147" i="3"/>
  <c r="BF147" i="3"/>
  <c r="K129" i="3"/>
  <c r="BF129" i="3" s="1"/>
  <c r="K160" i="3"/>
  <c r="BF160" i="3" s="1"/>
  <c r="K158" i="3"/>
  <c r="BF158" i="3"/>
  <c r="BK150" i="3"/>
  <c r="K143" i="3"/>
  <c r="BF143" i="3"/>
  <c r="K139" i="3"/>
  <c r="BF139" i="3" s="1"/>
  <c r="BK134" i="3"/>
  <c r="K132" i="3"/>
  <c r="BF132" i="3" s="1"/>
  <c r="BK156" i="3"/>
  <c r="BK148" i="3"/>
  <c r="BK141" i="3"/>
  <c r="K136" i="3"/>
  <c r="BF136" i="3"/>
  <c r="Q166" i="4"/>
  <c r="R160" i="4"/>
  <c r="R159" i="4"/>
  <c r="Q158" i="4"/>
  <c r="Q157" i="4"/>
  <c r="R156" i="4"/>
  <c r="R153" i="4"/>
  <c r="Q150" i="4"/>
  <c r="R149" i="4"/>
  <c r="Q146" i="4"/>
  <c r="R145" i="4"/>
  <c r="Q143" i="4"/>
  <c r="Q138" i="4"/>
  <c r="R136" i="4"/>
  <c r="R133" i="4"/>
  <c r="Q130" i="4"/>
  <c r="Q124" i="4"/>
  <c r="R166" i="4"/>
  <c r="Q164" i="4"/>
  <c r="Q161" i="4"/>
  <c r="Q159" i="4"/>
  <c r="R158" i="4"/>
  <c r="R157" i="4"/>
  <c r="Q156" i="4"/>
  <c r="Q155" i="4"/>
  <c r="Q154" i="4"/>
  <c r="R152" i="4"/>
  <c r="R150" i="4"/>
  <c r="Q149" i="4"/>
  <c r="R147" i="4"/>
  <c r="Q144" i="4"/>
  <c r="R142" i="4"/>
  <c r="R140" i="4"/>
  <c r="R138" i="4"/>
  <c r="R137" i="4"/>
  <c r="R135" i="4"/>
  <c r="Q132" i="4"/>
  <c r="R128" i="4"/>
  <c r="R126" i="4"/>
  <c r="R123" i="4"/>
  <c r="R164" i="4"/>
  <c r="Q162" i="4"/>
  <c r="R161" i="4"/>
  <c r="R155" i="4"/>
  <c r="R151" i="4"/>
  <c r="R148" i="4"/>
  <c r="R146" i="4"/>
  <c r="Q145" i="4"/>
  <c r="R143" i="4"/>
  <c r="Q142" i="4"/>
  <c r="R141" i="4"/>
  <c r="R139" i="4"/>
  <c r="Q136" i="4"/>
  <c r="Q135" i="4"/>
  <c r="Q133" i="4"/>
  <c r="R131" i="4"/>
  <c r="Q129" i="4"/>
  <c r="Q128" i="4"/>
  <c r="R127" i="4"/>
  <c r="Q125" i="4"/>
  <c r="R124" i="4"/>
  <c r="Q123" i="4"/>
  <c r="R162" i="4"/>
  <c r="Q160" i="4"/>
  <c r="R154" i="4"/>
  <c r="Q153" i="4"/>
  <c r="Q152" i="4"/>
  <c r="Q151" i="4"/>
  <c r="Q148" i="4"/>
  <c r="Q147" i="4"/>
  <c r="R144" i="4"/>
  <c r="Q141" i="4"/>
  <c r="Q140" i="4"/>
  <c r="Q139" i="4"/>
  <c r="Q137" i="4"/>
  <c r="R132" i="4"/>
  <c r="Q131" i="4"/>
  <c r="R130" i="4"/>
  <c r="R129" i="4"/>
  <c r="Q127" i="4"/>
  <c r="Q126" i="4"/>
  <c r="R125" i="4"/>
  <c r="BK162" i="4"/>
  <c r="K161" i="4"/>
  <c r="BF161" i="4"/>
  <c r="K159" i="4"/>
  <c r="BF159" i="4"/>
  <c r="BK152" i="4"/>
  <c r="BK142" i="4"/>
  <c r="BK140" i="4"/>
  <c r="BK125" i="4"/>
  <c r="K164" i="4"/>
  <c r="BF164" i="4"/>
  <c r="K160" i="4"/>
  <c r="BF160" i="4"/>
  <c r="BK157" i="4"/>
  <c r="BK155" i="4"/>
  <c r="BK154" i="4"/>
  <c r="BK153" i="4"/>
  <c r="BK150" i="4"/>
  <c r="BK149" i="4"/>
  <c r="BK148" i="4"/>
  <c r="K147" i="4"/>
  <c r="BF147" i="4" s="1"/>
  <c r="BK145" i="4"/>
  <c r="K144" i="4"/>
  <c r="BF144" i="4"/>
  <c r="BK141" i="4"/>
  <c r="K139" i="4"/>
  <c r="BF139" i="4"/>
  <c r="K138" i="4"/>
  <c r="BF138" i="4" s="1"/>
  <c r="BK137" i="4"/>
  <c r="BK136" i="4"/>
  <c r="K133" i="4"/>
  <c r="BF133" i="4" s="1"/>
  <c r="BK132" i="4"/>
  <c r="BK131" i="4"/>
  <c r="K130" i="4"/>
  <c r="BF130" i="4" s="1"/>
  <c r="BK129" i="4"/>
  <c r="BK128" i="4"/>
  <c r="BK127" i="4"/>
  <c r="K124" i="4"/>
  <c r="BF124" i="4"/>
  <c r="K166" i="4"/>
  <c r="BF166" i="4"/>
  <c r="K158" i="4"/>
  <c r="BF158" i="4"/>
  <c r="BK156" i="4"/>
  <c r="BK151" i="4"/>
  <c r="K146" i="4"/>
  <c r="BF146" i="4"/>
  <c r="K143" i="4"/>
  <c r="BF143" i="4"/>
  <c r="BK135" i="4"/>
  <c r="BK126" i="4"/>
  <c r="BK123" i="4"/>
  <c r="Q178" i="5"/>
  <c r="Q173" i="5"/>
  <c r="Q171" i="5"/>
  <c r="Q169" i="5"/>
  <c r="Q167" i="5"/>
  <c r="Q166" i="5"/>
  <c r="R165" i="5"/>
  <c r="Q163" i="5"/>
  <c r="R162" i="5"/>
  <c r="R157" i="5"/>
  <c r="R154" i="5"/>
  <c r="Q153" i="5"/>
  <c r="Q152" i="5"/>
  <c r="Q146" i="5"/>
  <c r="R145" i="5"/>
  <c r="Q143" i="5"/>
  <c r="R142" i="5"/>
  <c r="Q141" i="5"/>
  <c r="R137" i="5"/>
  <c r="Q135" i="5"/>
  <c r="R134" i="5"/>
  <c r="Q131" i="5"/>
  <c r="R178" i="5"/>
  <c r="R173" i="5"/>
  <c r="R171" i="5"/>
  <c r="R169" i="5"/>
  <c r="Q168" i="5"/>
  <c r="R167" i="5"/>
  <c r="R166" i="5"/>
  <c r="R163" i="5"/>
  <c r="Q162" i="5"/>
  <c r="Q161" i="5"/>
  <c r="R160" i="5"/>
  <c r="R158" i="5"/>
  <c r="R156" i="5"/>
  <c r="Q155" i="5"/>
  <c r="R152" i="5"/>
  <c r="R150" i="5"/>
  <c r="R149" i="5"/>
  <c r="R147" i="5"/>
  <c r="Q145" i="5"/>
  <c r="R144" i="5"/>
  <c r="R141" i="5"/>
  <c r="R139" i="5"/>
  <c r="R138" i="5"/>
  <c r="Q136" i="5"/>
  <c r="R133" i="5"/>
  <c r="Q128" i="5"/>
  <c r="Q156" i="5"/>
  <c r="R153" i="5"/>
  <c r="Q151" i="5"/>
  <c r="Q148" i="5"/>
  <c r="R146" i="5"/>
  <c r="Q144" i="5"/>
  <c r="R143" i="5"/>
  <c r="R140" i="5"/>
  <c r="Q139" i="5"/>
  <c r="Q137" i="5"/>
  <c r="Q132" i="5"/>
  <c r="R126" i="5"/>
  <c r="R176" i="5"/>
  <c r="Q176" i="5"/>
  <c r="R168" i="5"/>
  <c r="Q165" i="5"/>
  <c r="R164" i="5"/>
  <c r="Q164" i="5"/>
  <c r="R161" i="5"/>
  <c r="Q160" i="5"/>
  <c r="R159" i="5"/>
  <c r="Q159" i="5"/>
  <c r="Q158" i="5"/>
  <c r="Q157" i="5"/>
  <c r="R155" i="5"/>
  <c r="Q154" i="5"/>
  <c r="R151" i="5"/>
  <c r="Q150" i="5"/>
  <c r="Q149" i="5"/>
  <c r="R148" i="5"/>
  <c r="Q147" i="5"/>
  <c r="Q142" i="5"/>
  <c r="Q140" i="5"/>
  <c r="Q138" i="5"/>
  <c r="R136" i="5"/>
  <c r="R135" i="5"/>
  <c r="Q134" i="5"/>
  <c r="Q133" i="5"/>
  <c r="R132" i="5"/>
  <c r="R131" i="5"/>
  <c r="R128" i="5"/>
  <c r="Q126" i="5"/>
  <c r="K176" i="5"/>
  <c r="BF176" i="5"/>
  <c r="BK167" i="5"/>
  <c r="K163" i="5"/>
  <c r="BF163" i="5"/>
  <c r="K160" i="5"/>
  <c r="BF160" i="5"/>
  <c r="BK158" i="5"/>
  <c r="BK157" i="5"/>
  <c r="K153" i="5"/>
  <c r="BF153" i="5"/>
  <c r="BK149" i="5"/>
  <c r="BK147" i="5"/>
  <c r="BK145" i="5"/>
  <c r="K142" i="5"/>
  <c r="BF142" i="5" s="1"/>
  <c r="BK138" i="5"/>
  <c r="K136" i="5"/>
  <c r="BF136" i="5"/>
  <c r="BK128" i="5"/>
  <c r="BK178" i="5"/>
  <c r="K173" i="5"/>
  <c r="BF173" i="5"/>
  <c r="BK171" i="5"/>
  <c r="BK169" i="5"/>
  <c r="BK166" i="5"/>
  <c r="BK164" i="5"/>
  <c r="BK162" i="5"/>
  <c r="K159" i="5"/>
  <c r="BF159" i="5"/>
  <c r="BK156" i="5"/>
  <c r="K151" i="5"/>
  <c r="BF151" i="5"/>
  <c r="K143" i="5"/>
  <c r="BF143" i="5"/>
  <c r="BK139" i="5"/>
  <c r="K137" i="5"/>
  <c r="BF137" i="5"/>
  <c r="K133" i="5"/>
  <c r="BF133" i="5" s="1"/>
  <c r="BK132" i="5"/>
  <c r="BK126" i="5"/>
  <c r="BK168" i="5"/>
  <c r="BK165" i="5"/>
  <c r="BK150" i="5"/>
  <c r="K148" i="5"/>
  <c r="BF148" i="5"/>
  <c r="BK144" i="5"/>
  <c r="BK140" i="5"/>
  <c r="BK135" i="5"/>
  <c r="BK161" i="5"/>
  <c r="BK155" i="5"/>
  <c r="K154" i="5"/>
  <c r="BF154" i="5"/>
  <c r="BK152" i="5"/>
  <c r="K146" i="5"/>
  <c r="BF146" i="5"/>
  <c r="K141" i="5"/>
  <c r="BF141" i="5"/>
  <c r="BK134" i="5"/>
  <c r="BK131" i="5"/>
  <c r="R147" i="6"/>
  <c r="R146" i="6"/>
  <c r="R145" i="6"/>
  <c r="Q144" i="6"/>
  <c r="Q143" i="6"/>
  <c r="R142" i="6"/>
  <c r="R141" i="6"/>
  <c r="R140" i="6"/>
  <c r="R138" i="6"/>
  <c r="Q135" i="6"/>
  <c r="R134" i="6"/>
  <c r="Q132" i="6"/>
  <c r="R131" i="6"/>
  <c r="R129" i="6"/>
  <c r="R127" i="6"/>
  <c r="Q146" i="6"/>
  <c r="R144" i="6"/>
  <c r="Q141" i="6"/>
  <c r="Q140" i="6"/>
  <c r="Q139" i="6"/>
  <c r="Q137" i="6"/>
  <c r="Q136" i="6"/>
  <c r="R135" i="6"/>
  <c r="Q134" i="6"/>
  <c r="R132" i="6"/>
  <c r="R130" i="6"/>
  <c r="Q129" i="6"/>
  <c r="R128" i="6"/>
  <c r="Q127" i="6"/>
  <c r="R126" i="6"/>
  <c r="R125" i="6"/>
  <c r="Q145" i="6"/>
  <c r="R143" i="6"/>
  <c r="Q138" i="6"/>
  <c r="Q133" i="6"/>
  <c r="Q130" i="6"/>
  <c r="Q128" i="6"/>
  <c r="Q147" i="6"/>
  <c r="Q142" i="6"/>
  <c r="R139" i="6"/>
  <c r="R137" i="6"/>
  <c r="R136" i="6"/>
  <c r="R133" i="6"/>
  <c r="Q131" i="6"/>
  <c r="Q126" i="6"/>
  <c r="Q125" i="6"/>
  <c r="K146" i="6"/>
  <c r="BF146" i="6"/>
  <c r="K144" i="6"/>
  <c r="BF144" i="6"/>
  <c r="BK131" i="6"/>
  <c r="BK130" i="6"/>
  <c r="K128" i="6"/>
  <c r="BF128" i="6"/>
  <c r="BK126" i="6"/>
  <c r="K147" i="6"/>
  <c r="BF147" i="6"/>
  <c r="K145" i="6"/>
  <c r="BF145" i="6" s="1"/>
  <c r="BK143" i="6"/>
  <c r="BK142" i="6"/>
  <c r="BK141" i="6"/>
  <c r="K138" i="6"/>
  <c r="BF138" i="6"/>
  <c r="BK137" i="6"/>
  <c r="BK135" i="6"/>
  <c r="K133" i="6"/>
  <c r="BF133" i="6"/>
  <c r="K129" i="6"/>
  <c r="BF129" i="6"/>
  <c r="K125" i="6"/>
  <c r="BF125" i="6"/>
  <c r="BK140" i="6"/>
  <c r="BK134" i="6"/>
  <c r="BK127" i="6"/>
  <c r="K139" i="6"/>
  <c r="BF139" i="6"/>
  <c r="BK136" i="6"/>
  <c r="K132" i="6"/>
  <c r="BF132" i="6"/>
  <c r="R134" i="7"/>
  <c r="Q133" i="7"/>
  <c r="R132" i="7"/>
  <c r="Q131" i="7"/>
  <c r="Q130" i="7"/>
  <c r="Q128" i="7"/>
  <c r="Q126" i="7"/>
  <c r="Q125" i="7"/>
  <c r="R137" i="7"/>
  <c r="Q136" i="7"/>
  <c r="R135" i="7"/>
  <c r="Q134" i="7"/>
  <c r="Q132" i="7"/>
  <c r="R131" i="7"/>
  <c r="R130" i="7"/>
  <c r="Q127" i="7"/>
  <c r="Q137" i="7"/>
  <c r="R136" i="7"/>
  <c r="R133" i="7"/>
  <c r="R126" i="7"/>
  <c r="R125" i="7"/>
  <c r="Q135" i="7"/>
  <c r="R128" i="7"/>
  <c r="R127" i="7"/>
  <c r="K135" i="7"/>
  <c r="BF135" i="7"/>
  <c r="BK128" i="7"/>
  <c r="BK125" i="7"/>
  <c r="BK137" i="7"/>
  <c r="BK136" i="7"/>
  <c r="BK134" i="7"/>
  <c r="K132" i="7"/>
  <c r="BF132" i="7"/>
  <c r="BK131" i="7"/>
  <c r="K127" i="7"/>
  <c r="BF127" i="7"/>
  <c r="K133" i="7"/>
  <c r="BF133" i="7"/>
  <c r="BK130" i="7"/>
  <c r="K126" i="7"/>
  <c r="BF126" i="7"/>
  <c r="Q169" i="2"/>
  <c r="Q162" i="2"/>
  <c r="Q159" i="2"/>
  <c r="Q157" i="2"/>
  <c r="Q156" i="2"/>
  <c r="R154" i="2"/>
  <c r="R152" i="2"/>
  <c r="R150" i="2"/>
  <c r="R139" i="2"/>
  <c r="Q135" i="2"/>
  <c r="R132" i="2"/>
  <c r="R129" i="2"/>
  <c r="Q181" i="2"/>
  <c r="R179" i="2"/>
  <c r="R177" i="2"/>
  <c r="R172" i="2"/>
  <c r="R167" i="2"/>
  <c r="R164" i="2"/>
  <c r="Q160" i="2"/>
  <c r="Q155" i="2"/>
  <c r="Q149" i="2"/>
  <c r="Q148" i="2"/>
  <c r="R144" i="2"/>
  <c r="R143" i="2"/>
  <c r="R136" i="2"/>
  <c r="Q129" i="2"/>
  <c r="R126" i="2"/>
  <c r="R181" i="2"/>
  <c r="K180" i="2"/>
  <c r="R176" i="2"/>
  <c r="R171" i="2"/>
  <c r="R159" i="2"/>
  <c r="R156" i="2"/>
  <c r="R149" i="2"/>
  <c r="Q146" i="2"/>
  <c r="Q143" i="2"/>
  <c r="Q139" i="2"/>
  <c r="R137" i="2"/>
  <c r="Q130" i="2"/>
  <c r="Q126" i="2"/>
  <c r="Q178" i="2"/>
  <c r="Q176" i="2"/>
  <c r="Q175" i="2"/>
  <c r="Q172" i="2"/>
  <c r="R170" i="2"/>
  <c r="R168" i="2"/>
  <c r="R165" i="2"/>
  <c r="R162" i="2"/>
  <c r="R148" i="2"/>
  <c r="Q144" i="2"/>
  <c r="Q138" i="2"/>
  <c r="R135" i="2"/>
  <c r="Q132" i="2"/>
  <c r="R130" i="2"/>
  <c r="BK190" i="2"/>
  <c r="BK181" i="2"/>
  <c r="BK148" i="2"/>
  <c r="K133" i="2"/>
  <c r="BF133" i="2" s="1"/>
  <c r="BK185" i="2"/>
  <c r="BK159" i="2"/>
  <c r="BK138" i="2"/>
  <c r="K176" i="2"/>
  <c r="BF176" i="2" s="1"/>
  <c r="BK168" i="2"/>
  <c r="R167" i="3"/>
  <c r="R157" i="3"/>
  <c r="Q150" i="3"/>
  <c r="Q148" i="3"/>
  <c r="R143" i="3"/>
  <c r="Q141" i="3"/>
  <c r="Q136" i="3"/>
  <c r="Q133" i="3"/>
  <c r="R165" i="3"/>
  <c r="R158" i="3"/>
  <c r="Q157" i="3"/>
  <c r="R156" i="3"/>
  <c r="Q153" i="3"/>
  <c r="R151" i="3"/>
  <c r="R146" i="3"/>
  <c r="Q129" i="3"/>
  <c r="Q165" i="3"/>
  <c r="R160" i="3"/>
  <c r="R147" i="3"/>
  <c r="R142" i="3"/>
  <c r="R139" i="3"/>
  <c r="Q137" i="3"/>
  <c r="Q134" i="3"/>
  <c r="R132" i="3"/>
  <c r="R129" i="3"/>
  <c r="Q167" i="3"/>
  <c r="Q163" i="3"/>
  <c r="R159" i="3"/>
  <c r="R150" i="3"/>
  <c r="Q143" i="3"/>
  <c r="Q139" i="3"/>
  <c r="R136" i="3"/>
  <c r="Q135" i="3"/>
  <c r="T123" i="2" l="1"/>
  <c r="X123" i="2"/>
  <c r="R123" i="2"/>
  <c r="T174" i="2"/>
  <c r="X174" i="2"/>
  <c r="R174" i="2"/>
  <c r="J99" i="2" s="1"/>
  <c r="T124" i="3"/>
  <c r="T123" i="3"/>
  <c r="X124" i="3"/>
  <c r="X123" i="3" s="1"/>
  <c r="V128" i="3"/>
  <c r="V127" i="3"/>
  <c r="R128" i="3"/>
  <c r="X122" i="4"/>
  <c r="X121" i="4" s="1"/>
  <c r="X120" i="4" s="1"/>
  <c r="R122" i="4"/>
  <c r="BK125" i="5"/>
  <c r="K125" i="5" s="1"/>
  <c r="K98" i="5" s="1"/>
  <c r="V125" i="5"/>
  <c r="V124" i="5" s="1"/>
  <c r="R125" i="5"/>
  <c r="R124" i="5"/>
  <c r="V130" i="5"/>
  <c r="V129" i="5" s="1"/>
  <c r="Q130" i="5"/>
  <c r="V175" i="5"/>
  <c r="Q175" i="5"/>
  <c r="I103" i="5" s="1"/>
  <c r="V124" i="6"/>
  <c r="V123" i="6" s="1"/>
  <c r="V122" i="6" s="1"/>
  <c r="Q124" i="6"/>
  <c r="I100" i="6" s="1"/>
  <c r="V123" i="2"/>
  <c r="Q123" i="2"/>
  <c r="I98" i="2" s="1"/>
  <c r="V174" i="2"/>
  <c r="Q174" i="2"/>
  <c r="I99" i="2"/>
  <c r="V124" i="3"/>
  <c r="V123" i="3"/>
  <c r="V122" i="3"/>
  <c r="Q124" i="3"/>
  <c r="Q123" i="3" s="1"/>
  <c r="R124" i="3"/>
  <c r="R123" i="3"/>
  <c r="J97" i="3"/>
  <c r="T128" i="3"/>
  <c r="T127" i="3" s="1"/>
  <c r="T122" i="3" s="1"/>
  <c r="AW96" i="1" s="1"/>
  <c r="X128" i="3"/>
  <c r="X127" i="3" s="1"/>
  <c r="Q128" i="3"/>
  <c r="T122" i="4"/>
  <c r="T121" i="4" s="1"/>
  <c r="T120" i="4" s="1"/>
  <c r="AW97" i="1" s="1"/>
  <c r="V122" i="4"/>
  <c r="V121" i="4" s="1"/>
  <c r="V120" i="4" s="1"/>
  <c r="Q122" i="4"/>
  <c r="T125" i="5"/>
  <c r="T124" i="5" s="1"/>
  <c r="Q125" i="5"/>
  <c r="Q124" i="5"/>
  <c r="T130" i="5"/>
  <c r="T129" i="5" s="1"/>
  <c r="X130" i="5"/>
  <c r="X129" i="5"/>
  <c r="T175" i="5"/>
  <c r="R175" i="5"/>
  <c r="J103" i="5" s="1"/>
  <c r="T124" i="6"/>
  <c r="T123" i="6"/>
  <c r="T122" i="6" s="1"/>
  <c r="AW100" i="1" s="1"/>
  <c r="R124" i="6"/>
  <c r="J100" i="6"/>
  <c r="X125" i="5"/>
  <c r="X124" i="5" s="1"/>
  <c r="R130" i="5"/>
  <c r="X175" i="5"/>
  <c r="X124" i="6"/>
  <c r="X123" i="6" s="1"/>
  <c r="X122" i="6" s="1"/>
  <c r="T124" i="7"/>
  <c r="T123" i="7" s="1"/>
  <c r="T122" i="7" s="1"/>
  <c r="AW101" i="1" s="1"/>
  <c r="V124" i="7"/>
  <c r="V123" i="7" s="1"/>
  <c r="V122" i="7" s="1"/>
  <c r="X124" i="7"/>
  <c r="X123" i="7"/>
  <c r="X122" i="7" s="1"/>
  <c r="Q124" i="7"/>
  <c r="Q123" i="7"/>
  <c r="I99" i="7"/>
  <c r="R124" i="7"/>
  <c r="R123" i="7" s="1"/>
  <c r="R122" i="7" s="1"/>
  <c r="J98" i="7" s="1"/>
  <c r="K33" i="7" s="1"/>
  <c r="AT101" i="1" s="1"/>
  <c r="Q187" i="2"/>
  <c r="I100" i="2"/>
  <c r="R187" i="2"/>
  <c r="J100" i="2" s="1"/>
  <c r="Q189" i="2"/>
  <c r="I101" i="2"/>
  <c r="Q166" i="3"/>
  <c r="I102" i="3" s="1"/>
  <c r="R165" i="4"/>
  <c r="J100" i="4"/>
  <c r="BK170" i="5"/>
  <c r="K170" i="5" s="1"/>
  <c r="K101" i="5" s="1"/>
  <c r="Q172" i="5"/>
  <c r="I102" i="5" s="1"/>
  <c r="BK187" i="2"/>
  <c r="K187" i="2"/>
  <c r="K100" i="2"/>
  <c r="BK189" i="2"/>
  <c r="K189" i="2" s="1"/>
  <c r="K101" i="2" s="1"/>
  <c r="R189" i="2"/>
  <c r="J101" i="2" s="1"/>
  <c r="Q164" i="3"/>
  <c r="I101" i="3"/>
  <c r="R164" i="3"/>
  <c r="J101" i="3" s="1"/>
  <c r="R166" i="3"/>
  <c r="J102" i="3"/>
  <c r="Q163" i="4"/>
  <c r="I99" i="4" s="1"/>
  <c r="R163" i="4"/>
  <c r="J99" i="4"/>
  <c r="Q165" i="4"/>
  <c r="I100" i="4" s="1"/>
  <c r="Q170" i="5"/>
  <c r="I101" i="5"/>
  <c r="R170" i="5"/>
  <c r="J101" i="5" s="1"/>
  <c r="R172" i="5"/>
  <c r="J102" i="5"/>
  <c r="J116" i="7"/>
  <c r="F94" i="7"/>
  <c r="E110" i="7"/>
  <c r="F94" i="6"/>
  <c r="E110" i="6"/>
  <c r="J91" i="6"/>
  <c r="J89" i="5"/>
  <c r="F120" i="5"/>
  <c r="E85" i="5"/>
  <c r="J89" i="4"/>
  <c r="F92" i="4"/>
  <c r="E110" i="4"/>
  <c r="J89" i="3"/>
  <c r="F119" i="3"/>
  <c r="E112" i="3"/>
  <c r="J115" i="2"/>
  <c r="F118" i="2"/>
  <c r="E85" i="2"/>
  <c r="BF180" i="2"/>
  <c r="F37" i="2"/>
  <c r="BD95" i="1"/>
  <c r="F39" i="2"/>
  <c r="BF95" i="1"/>
  <c r="K131" i="2"/>
  <c r="BF131" i="2"/>
  <c r="K145" i="2"/>
  <c r="BF145" i="2"/>
  <c r="BK151" i="2"/>
  <c r="BK166" i="2"/>
  <c r="K140" i="2"/>
  <c r="BF140" i="2"/>
  <c r="K155" i="2"/>
  <c r="BF155" i="2"/>
  <c r="K168" i="2"/>
  <c r="BF168" i="2"/>
  <c r="AU94" i="1"/>
  <c r="K186" i="2"/>
  <c r="BF186" i="2" s="1"/>
  <c r="K35" i="2"/>
  <c r="AX95" i="1" s="1"/>
  <c r="K132" i="2"/>
  <c r="BF132" i="2" s="1"/>
  <c r="K137" i="2"/>
  <c r="BF137" i="2" s="1"/>
  <c r="BK144" i="2"/>
  <c r="K158" i="2"/>
  <c r="BF158" i="2"/>
  <c r="BK163" i="2"/>
  <c r="BK171" i="2"/>
  <c r="BK177" i="2"/>
  <c r="BK133" i="2"/>
  <c r="K146" i="2"/>
  <c r="BF146" i="2"/>
  <c r="BK152" i="2"/>
  <c r="K164" i="2"/>
  <c r="BF164" i="2" s="1"/>
  <c r="K181" i="2"/>
  <c r="BF181" i="2" s="1"/>
  <c r="BK130" i="2"/>
  <c r="BK142" i="2"/>
  <c r="K156" i="2"/>
  <c r="BF156" i="2"/>
  <c r="K183" i="2"/>
  <c r="BF183" i="2" s="1"/>
  <c r="K188" i="2"/>
  <c r="BF188" i="2"/>
  <c r="F35" i="2"/>
  <c r="BB95" i="1" s="1"/>
  <c r="BK128" i="2"/>
  <c r="K136" i="2"/>
  <c r="BF136" i="2"/>
  <c r="K147" i="2"/>
  <c r="BF147" i="2"/>
  <c r="K161" i="2"/>
  <c r="BF161" i="2"/>
  <c r="K170" i="2"/>
  <c r="BF170" i="2"/>
  <c r="BK172" i="2"/>
  <c r="K178" i="2"/>
  <c r="BF178" i="2" s="1"/>
  <c r="K143" i="2"/>
  <c r="BF143" i="2"/>
  <c r="K148" i="2"/>
  <c r="BF148" i="2" s="1"/>
  <c r="K157" i="2"/>
  <c r="BF157" i="2"/>
  <c r="BK167" i="2"/>
  <c r="BK134" i="2"/>
  <c r="K149" i="2"/>
  <c r="BF149" i="2"/>
  <c r="K162" i="2"/>
  <c r="BF162" i="2" s="1"/>
  <c r="K179" i="2"/>
  <c r="BF179" i="2"/>
  <c r="K182" i="2"/>
  <c r="BF182" i="2" s="1"/>
  <c r="K185" i="2"/>
  <c r="BF185" i="2"/>
  <c r="F38" i="2"/>
  <c r="BE95" i="1" s="1"/>
  <c r="K125" i="2"/>
  <c r="BF125" i="2"/>
  <c r="K127" i="2"/>
  <c r="BF127" i="2" s="1"/>
  <c r="K129" i="2"/>
  <c r="BF129" i="2"/>
  <c r="K135" i="2"/>
  <c r="BF135" i="2"/>
  <c r="BK141" i="2"/>
  <c r="K160" i="2"/>
  <c r="BF160" i="2" s="1"/>
  <c r="K169" i="2"/>
  <c r="BF169" i="2" s="1"/>
  <c r="BK175" i="2"/>
  <c r="BK124" i="2"/>
  <c r="K138" i="2"/>
  <c r="BF138" i="2" s="1"/>
  <c r="K150" i="2"/>
  <c r="BF150" i="2"/>
  <c r="K159" i="2"/>
  <c r="BF159" i="2" s="1"/>
  <c r="BK126" i="2"/>
  <c r="BK139" i="2"/>
  <c r="K154" i="2"/>
  <c r="BF154" i="2"/>
  <c r="BK165" i="2"/>
  <c r="K184" i="2"/>
  <c r="BF184" i="2" s="1"/>
  <c r="K190" i="2"/>
  <c r="BF190" i="2"/>
  <c r="F35" i="3"/>
  <c r="BB96" i="1" s="1"/>
  <c r="F38" i="3"/>
  <c r="BE96" i="1"/>
  <c r="BK126" i="3"/>
  <c r="BK133" i="3"/>
  <c r="K138" i="3"/>
  <c r="BF138" i="3"/>
  <c r="BK147" i="3"/>
  <c r="BK162" i="3"/>
  <c r="BK165" i="3"/>
  <c r="BK164" i="3"/>
  <c r="K164" i="3" s="1"/>
  <c r="K101" i="3" s="1"/>
  <c r="K134" i="3"/>
  <c r="BF134" i="3"/>
  <c r="K150" i="3"/>
  <c r="BF150" i="3" s="1"/>
  <c r="BK158" i="3"/>
  <c r="K148" i="3"/>
  <c r="BF148" i="3" s="1"/>
  <c r="F37" i="3"/>
  <c r="BD96" i="1" s="1"/>
  <c r="BK125" i="3"/>
  <c r="BK132" i="3"/>
  <c r="K137" i="3"/>
  <c r="BF137" i="3"/>
  <c r="BK143" i="3"/>
  <c r="BK153" i="3"/>
  <c r="K161" i="3"/>
  <c r="BF161" i="3"/>
  <c r="BK154" i="3"/>
  <c r="K131" i="3"/>
  <c r="BF131" i="3"/>
  <c r="K35" i="3"/>
  <c r="AX96" i="1" s="1"/>
  <c r="F39" i="3"/>
  <c r="BF96" i="1"/>
  <c r="BK136" i="3"/>
  <c r="K142" i="3"/>
  <c r="BF142" i="3"/>
  <c r="K151" i="3"/>
  <c r="BF151" i="3"/>
  <c r="BK160" i="3"/>
  <c r="K140" i="3"/>
  <c r="BF140" i="3"/>
  <c r="K156" i="3"/>
  <c r="BF156" i="3" s="1"/>
  <c r="BK167" i="3"/>
  <c r="BK166" i="3"/>
  <c r="K166" i="3"/>
  <c r="K102" i="3" s="1"/>
  <c r="BK129" i="3"/>
  <c r="BK135" i="3"/>
  <c r="K141" i="3"/>
  <c r="BF141" i="3"/>
  <c r="K144" i="3"/>
  <c r="BF144" i="3"/>
  <c r="K159" i="3"/>
  <c r="BF159" i="3"/>
  <c r="K163" i="3"/>
  <c r="BF163" i="3"/>
  <c r="K146" i="3"/>
  <c r="BF146" i="3"/>
  <c r="K157" i="3"/>
  <c r="BF157" i="3"/>
  <c r="BK139" i="3"/>
  <c r="K35" i="4"/>
  <c r="AX97" i="1" s="1"/>
  <c r="K123" i="4"/>
  <c r="BF123" i="4" s="1"/>
  <c r="K126" i="4"/>
  <c r="BF126" i="4" s="1"/>
  <c r="BK133" i="4"/>
  <c r="K140" i="4"/>
  <c r="BF140" i="4"/>
  <c r="BK147" i="4"/>
  <c r="K154" i="4"/>
  <c r="BF154" i="4" s="1"/>
  <c r="BK159" i="4"/>
  <c r="K129" i="4"/>
  <c r="BF129" i="4"/>
  <c r="K136" i="4"/>
  <c r="BF136" i="4"/>
  <c r="BK144" i="4"/>
  <c r="BK164" i="4"/>
  <c r="BK163" i="4" s="1"/>
  <c r="K163" i="4" s="1"/>
  <c r="K99" i="4" s="1"/>
  <c r="BK143" i="4"/>
  <c r="F37" i="4"/>
  <c r="BD97" i="1"/>
  <c r="BK124" i="4"/>
  <c r="K128" i="4"/>
  <c r="BF128" i="4"/>
  <c r="BK138" i="4"/>
  <c r="K141" i="4"/>
  <c r="BF141" i="4"/>
  <c r="K149" i="4"/>
  <c r="BF149" i="4"/>
  <c r="K153" i="4"/>
  <c r="BF153" i="4"/>
  <c r="K156" i="4"/>
  <c r="BF156" i="4"/>
  <c r="BK139" i="4"/>
  <c r="K157" i="4"/>
  <c r="BF157" i="4" s="1"/>
  <c r="K131" i="4"/>
  <c r="BF131" i="4" s="1"/>
  <c r="K148" i="4"/>
  <c r="BF148" i="4"/>
  <c r="F38" i="4"/>
  <c r="BE97" i="1" s="1"/>
  <c r="K135" i="4"/>
  <c r="BF135" i="4"/>
  <c r="K145" i="4"/>
  <c r="BF145" i="4" s="1"/>
  <c r="K151" i="4"/>
  <c r="BF151" i="4"/>
  <c r="K162" i="4"/>
  <c r="BF162" i="4" s="1"/>
  <c r="BK130" i="4"/>
  <c r="K137" i="4"/>
  <c r="BF137" i="4"/>
  <c r="BK158" i="4"/>
  <c r="K142" i="4"/>
  <c r="BF142" i="4"/>
  <c r="F35" i="4"/>
  <c r="BB97" i="1" s="1"/>
  <c r="F39" i="4"/>
  <c r="BF97" i="1"/>
  <c r="BK146" i="4"/>
  <c r="K152" i="4"/>
  <c r="BF152" i="4"/>
  <c r="K155" i="4"/>
  <c r="BF155" i="4"/>
  <c r="BK161" i="4"/>
  <c r="K127" i="4"/>
  <c r="BF127" i="4"/>
  <c r="K132" i="4"/>
  <c r="BF132" i="4" s="1"/>
  <c r="K150" i="4"/>
  <c r="BF150" i="4"/>
  <c r="BK166" i="4"/>
  <c r="BK165" i="4" s="1"/>
  <c r="K165" i="4" s="1"/>
  <c r="K100" i="4" s="1"/>
  <c r="K125" i="4"/>
  <c r="BF125" i="4" s="1"/>
  <c r="BK160" i="4"/>
  <c r="K35" i="5"/>
  <c r="AX99" i="1" s="1"/>
  <c r="BK133" i="5"/>
  <c r="K135" i="5"/>
  <c r="BF135" i="5"/>
  <c r="BK141" i="5"/>
  <c r="BK146" i="5"/>
  <c r="K149" i="5"/>
  <c r="BF149" i="5"/>
  <c r="K155" i="5"/>
  <c r="BF155" i="5" s="1"/>
  <c r="K164" i="5"/>
  <c r="BF164" i="5"/>
  <c r="K169" i="5"/>
  <c r="BF169" i="5" s="1"/>
  <c r="K126" i="5"/>
  <c r="BF126" i="5"/>
  <c r="K140" i="5"/>
  <c r="BF140" i="5" s="1"/>
  <c r="K144" i="5"/>
  <c r="BF144" i="5"/>
  <c r="K131" i="5"/>
  <c r="BF131" i="5" s="1"/>
  <c r="K157" i="5"/>
  <c r="BF157" i="5"/>
  <c r="BK163" i="5"/>
  <c r="K178" i="5"/>
  <c r="BF178" i="5" s="1"/>
  <c r="F37" i="5"/>
  <c r="BD99" i="1" s="1"/>
  <c r="F38" i="5"/>
  <c r="BE99" i="1" s="1"/>
  <c r="K167" i="5"/>
  <c r="BF167" i="5" s="1"/>
  <c r="BK136" i="5"/>
  <c r="BK142" i="5"/>
  <c r="BK151" i="5"/>
  <c r="K128" i="5"/>
  <c r="BF128" i="5"/>
  <c r="K138" i="5"/>
  <c r="BF138" i="5"/>
  <c r="K161" i="5"/>
  <c r="BF161" i="5"/>
  <c r="K171" i="5"/>
  <c r="BF171" i="5"/>
  <c r="F35" i="5"/>
  <c r="BB99" i="1"/>
  <c r="K132" i="5"/>
  <c r="BF132" i="5"/>
  <c r="K134" i="5"/>
  <c r="BF134" i="5"/>
  <c r="K139" i="5"/>
  <c r="BF139" i="5"/>
  <c r="K145" i="5"/>
  <c r="BF145" i="5"/>
  <c r="BK148" i="5"/>
  <c r="K152" i="5"/>
  <c r="BF152" i="5" s="1"/>
  <c r="K158" i="5"/>
  <c r="BF158" i="5" s="1"/>
  <c r="K165" i="5"/>
  <c r="BF165" i="5" s="1"/>
  <c r="BK176" i="5"/>
  <c r="BK175" i="5" s="1"/>
  <c r="K175" i="5" s="1"/>
  <c r="K103" i="5" s="1"/>
  <c r="K150" i="5"/>
  <c r="BF150" i="5" s="1"/>
  <c r="K156" i="5"/>
  <c r="BF156" i="5" s="1"/>
  <c r="K162" i="5"/>
  <c r="BF162" i="5" s="1"/>
  <c r="BK173" i="5"/>
  <c r="BK172" i="5" s="1"/>
  <c r="K172" i="5" s="1"/>
  <c r="K102" i="5" s="1"/>
  <c r="F39" i="5"/>
  <c r="BF99" i="1" s="1"/>
  <c r="K147" i="5"/>
  <c r="BF147" i="5" s="1"/>
  <c r="BK153" i="5"/>
  <c r="BK159" i="5"/>
  <c r="K168" i="5"/>
  <c r="BF168" i="5" s="1"/>
  <c r="BK143" i="5"/>
  <c r="BK154" i="5"/>
  <c r="BK137" i="5"/>
  <c r="BK160" i="5"/>
  <c r="K166" i="5"/>
  <c r="BF166" i="5" s="1"/>
  <c r="F40" i="6"/>
  <c r="BE100" i="1" s="1"/>
  <c r="F37" i="6"/>
  <c r="BB100" i="1" s="1"/>
  <c r="BK128" i="6"/>
  <c r="K134" i="6"/>
  <c r="BF134" i="6"/>
  <c r="BK138" i="6"/>
  <c r="K131" i="6"/>
  <c r="BF131" i="6" s="1"/>
  <c r="K143" i="6"/>
  <c r="BF143" i="6" s="1"/>
  <c r="K126" i="6"/>
  <c r="BF126" i="6" s="1"/>
  <c r="BK139" i="6"/>
  <c r="K37" i="6"/>
  <c r="AX100" i="1" s="1"/>
  <c r="F41" i="6"/>
  <c r="BF100" i="1"/>
  <c r="K141" i="6"/>
  <c r="BF141" i="6" s="1"/>
  <c r="BK125" i="6"/>
  <c r="K142" i="6"/>
  <c r="BF142" i="6" s="1"/>
  <c r="F39" i="6"/>
  <c r="BD100" i="1" s="1"/>
  <c r="BK129" i="6"/>
  <c r="K136" i="6"/>
  <c r="BF136" i="6" s="1"/>
  <c r="K137" i="6"/>
  <c r="BF137" i="6"/>
  <c r="BK144" i="6"/>
  <c r="BK133" i="6"/>
  <c r="BK146" i="6"/>
  <c r="K130" i="6"/>
  <c r="BF130" i="6" s="1"/>
  <c r="BK132" i="6"/>
  <c r="K140" i="6"/>
  <c r="BF140" i="6"/>
  <c r="BK145" i="6"/>
  <c r="K135" i="6"/>
  <c r="BF135" i="6" s="1"/>
  <c r="BK147" i="6"/>
  <c r="K127" i="6"/>
  <c r="BF127" i="6" s="1"/>
  <c r="F37" i="7"/>
  <c r="BB101" i="1"/>
  <c r="F41" i="7"/>
  <c r="BF101" i="1" s="1"/>
  <c r="BK132" i="7"/>
  <c r="K125" i="7"/>
  <c r="BF125" i="7" s="1"/>
  <c r="BK135" i="7"/>
  <c r="F39" i="7"/>
  <c r="BD101" i="1"/>
  <c r="F40" i="7"/>
  <c r="BE101" i="1" s="1"/>
  <c r="K128" i="7"/>
  <c r="BF128" i="7"/>
  <c r="K134" i="7"/>
  <c r="BF134" i="7" s="1"/>
  <c r="K130" i="7"/>
  <c r="BF130" i="7"/>
  <c r="BK133" i="7"/>
  <c r="K37" i="7"/>
  <c r="AX101" i="1" s="1"/>
  <c r="K131" i="7"/>
  <c r="BF131" i="7" s="1"/>
  <c r="K136" i="7"/>
  <c r="BF136" i="7" s="1"/>
  <c r="BK126" i="7"/>
  <c r="BK127" i="7"/>
  <c r="K137" i="7"/>
  <c r="BF137" i="7" s="1"/>
  <c r="R129" i="5" l="1"/>
  <c r="J99" i="5"/>
  <c r="X123" i="5"/>
  <c r="T123" i="5"/>
  <c r="AW99" i="1" s="1"/>
  <c r="AW98" i="1" s="1"/>
  <c r="Q121" i="4"/>
  <c r="I97" i="4" s="1"/>
  <c r="Q127" i="3"/>
  <c r="I99" i="3" s="1"/>
  <c r="Q122" i="3"/>
  <c r="I96" i="3" s="1"/>
  <c r="K30" i="3" s="1"/>
  <c r="AS96" i="1" s="1"/>
  <c r="V122" i="2"/>
  <c r="V121" i="2" s="1"/>
  <c r="Q129" i="5"/>
  <c r="I99" i="5" s="1"/>
  <c r="R123" i="5"/>
  <c r="J96" i="5" s="1"/>
  <c r="K31" i="5" s="1"/>
  <c r="AT99" i="1" s="1"/>
  <c r="V123" i="5"/>
  <c r="R121" i="4"/>
  <c r="R120" i="4"/>
  <c r="J96" i="4" s="1"/>
  <c r="K31" i="4" s="1"/>
  <c r="AT97" i="1" s="1"/>
  <c r="R127" i="3"/>
  <c r="J99" i="3" s="1"/>
  <c r="X122" i="3"/>
  <c r="R122" i="2"/>
  <c r="J97" i="2"/>
  <c r="X122" i="2"/>
  <c r="X121" i="2"/>
  <c r="T122" i="2"/>
  <c r="T121" i="2"/>
  <c r="AW95" i="1" s="1"/>
  <c r="J98" i="2"/>
  <c r="Q122" i="2"/>
  <c r="I97" i="2"/>
  <c r="I97" i="3"/>
  <c r="I98" i="3"/>
  <c r="J98" i="3"/>
  <c r="I100" i="3"/>
  <c r="J98" i="4"/>
  <c r="I97" i="5"/>
  <c r="I98" i="5"/>
  <c r="J100" i="5"/>
  <c r="R123" i="6"/>
  <c r="R122" i="6"/>
  <c r="J98" i="6" s="1"/>
  <c r="K33" i="6" s="1"/>
  <c r="AT100" i="1" s="1"/>
  <c r="J99" i="7"/>
  <c r="I100" i="7"/>
  <c r="J100" i="3"/>
  <c r="I98" i="4"/>
  <c r="J97" i="5"/>
  <c r="J98" i="5"/>
  <c r="I100" i="5"/>
  <c r="Q123" i="6"/>
  <c r="I99" i="6"/>
  <c r="Q122" i="7"/>
  <c r="I98" i="7"/>
  <c r="K32" i="7" s="1"/>
  <c r="AS101" i="1" s="1"/>
  <c r="BK124" i="5"/>
  <c r="K124" i="5"/>
  <c r="K97" i="5" s="1"/>
  <c r="J100" i="7"/>
  <c r="BK128" i="3"/>
  <c r="K128" i="3" s="1"/>
  <c r="K100" i="3" s="1"/>
  <c r="BK122" i="4"/>
  <c r="BK121" i="4" s="1"/>
  <c r="K121" i="4" s="1"/>
  <c r="K97" i="4" s="1"/>
  <c r="BK124" i="7"/>
  <c r="K124" i="7" s="1"/>
  <c r="K100" i="7" s="1"/>
  <c r="BK123" i="2"/>
  <c r="K123" i="2"/>
  <c r="K98" i="2" s="1"/>
  <c r="BK124" i="3"/>
  <c r="K124" i="3" s="1"/>
  <c r="K98" i="3" s="1"/>
  <c r="BK130" i="5"/>
  <c r="K130" i="5" s="1"/>
  <c r="K100" i="5" s="1"/>
  <c r="BK124" i="6"/>
  <c r="K124" i="6" s="1"/>
  <c r="K100" i="6" s="1"/>
  <c r="BK174" i="2"/>
  <c r="K174" i="2"/>
  <c r="K99" i="2" s="1"/>
  <c r="F36" i="2"/>
  <c r="BC95" i="1"/>
  <c r="K36" i="3"/>
  <c r="AY96" i="1" s="1"/>
  <c r="AV96" i="1" s="1"/>
  <c r="K36" i="4"/>
  <c r="AY97" i="1" s="1"/>
  <c r="AV97" i="1" s="1"/>
  <c r="K36" i="5"/>
  <c r="AY99" i="1"/>
  <c r="AV99" i="1" s="1"/>
  <c r="K38" i="6"/>
  <c r="AY100" i="1"/>
  <c r="AV100" i="1"/>
  <c r="BE98" i="1"/>
  <c r="BA98" i="1" s="1"/>
  <c r="BF98" i="1"/>
  <c r="F38" i="7"/>
  <c r="BC101" i="1" s="1"/>
  <c r="K36" i="2"/>
  <c r="AY95" i="1" s="1"/>
  <c r="AV95" i="1" s="1"/>
  <c r="F36" i="3"/>
  <c r="BC96" i="1" s="1"/>
  <c r="F36" i="4"/>
  <c r="BC97" i="1"/>
  <c r="F36" i="5"/>
  <c r="BC99" i="1" s="1"/>
  <c r="F38" i="6"/>
  <c r="BC100" i="1"/>
  <c r="BD98" i="1"/>
  <c r="AZ98" i="1" s="1"/>
  <c r="K38" i="7"/>
  <c r="AY101" i="1"/>
  <c r="AV101" i="1"/>
  <c r="BB98" i="1"/>
  <c r="AX98" i="1"/>
  <c r="R122" i="3" l="1"/>
  <c r="J96" i="3" s="1"/>
  <c r="K31" i="3" s="1"/>
  <c r="AT96" i="1" s="1"/>
  <c r="Q123" i="5"/>
  <c r="I96" i="5"/>
  <c r="K30" i="5"/>
  <c r="AS99" i="1" s="1"/>
  <c r="Q121" i="2"/>
  <c r="I96" i="2"/>
  <c r="K30" i="2"/>
  <c r="AS95" i="1" s="1"/>
  <c r="R121" i="2"/>
  <c r="J96" i="2"/>
  <c r="K31" i="2"/>
  <c r="AT95" i="1" s="1"/>
  <c r="J97" i="4"/>
  <c r="Q120" i="4"/>
  <c r="I96" i="4"/>
  <c r="K30" i="4" s="1"/>
  <c r="AS97" i="1" s="1"/>
  <c r="BK123" i="6"/>
  <c r="K123" i="6"/>
  <c r="K99" i="6" s="1"/>
  <c r="BK120" i="4"/>
  <c r="K120" i="4"/>
  <c r="K32" i="4" s="1"/>
  <c r="AG97" i="1" s="1"/>
  <c r="K122" i="4"/>
  <c r="K98" i="4" s="1"/>
  <c r="BK122" i="2"/>
  <c r="K122" i="2"/>
  <c r="K97" i="2"/>
  <c r="J99" i="6"/>
  <c r="Q122" i="6"/>
  <c r="I98" i="6"/>
  <c r="K32" i="6"/>
  <c r="AS100" i="1" s="1"/>
  <c r="BK123" i="3"/>
  <c r="K123" i="3"/>
  <c r="K97" i="3"/>
  <c r="BK129" i="5"/>
  <c r="K129" i="5" s="1"/>
  <c r="K99" i="5" s="1"/>
  <c r="BK123" i="7"/>
  <c r="K123" i="7" s="1"/>
  <c r="K99" i="7" s="1"/>
  <c r="BK127" i="3"/>
  <c r="BK122" i="3"/>
  <c r="K122" i="3" s="1"/>
  <c r="K96" i="3" s="1"/>
  <c r="AW94" i="1"/>
  <c r="AT98" i="1"/>
  <c r="BB94" i="1"/>
  <c r="AX94" i="1"/>
  <c r="AK29" i="1" s="1"/>
  <c r="BD94" i="1"/>
  <c r="W31" i="1"/>
  <c r="BF94" i="1"/>
  <c r="W33" i="1" s="1"/>
  <c r="BC98" i="1"/>
  <c r="AY98" i="1"/>
  <c r="AV98" i="1"/>
  <c r="BE94" i="1"/>
  <c r="W32" i="1" s="1"/>
  <c r="K41" i="4" l="1"/>
  <c r="K96" i="4"/>
  <c r="BK121" i="2"/>
  <c r="K121" i="2" s="1"/>
  <c r="K96" i="2" s="1"/>
  <c r="K127" i="3"/>
  <c r="K99" i="3" s="1"/>
  <c r="BK123" i="5"/>
  <c r="K123" i="5"/>
  <c r="BK122" i="6"/>
  <c r="K122" i="6" s="1"/>
  <c r="K34" i="6" s="1"/>
  <c r="AG100" i="1" s="1"/>
  <c r="AN100" i="1" s="1"/>
  <c r="BK122" i="7"/>
  <c r="K122" i="7"/>
  <c r="K98" i="7"/>
  <c r="AN97" i="1"/>
  <c r="AT94" i="1"/>
  <c r="K32" i="3"/>
  <c r="AG96" i="1"/>
  <c r="AN96" i="1"/>
  <c r="K32" i="5"/>
  <c r="AG99" i="1"/>
  <c r="AN99" i="1"/>
  <c r="AS98" i="1"/>
  <c r="AS94" i="1"/>
  <c r="BC94" i="1"/>
  <c r="W30" i="1"/>
  <c r="BA94" i="1"/>
  <c r="W29" i="1"/>
  <c r="AZ94" i="1"/>
  <c r="K43" i="6" l="1"/>
  <c r="K96" i="5"/>
  <c r="K41" i="3"/>
  <c r="K98" i="6"/>
  <c r="K41" i="5"/>
  <c r="K32" i="2"/>
  <c r="AG95" i="1" s="1"/>
  <c r="AN95" i="1" s="1"/>
  <c r="K34" i="7"/>
  <c r="AG101" i="1" s="1"/>
  <c r="AG98" i="1" s="1"/>
  <c r="AY94" i="1"/>
  <c r="AK30" i="1"/>
  <c r="K41" i="2" l="1"/>
  <c r="K43" i="7"/>
  <c r="AN101" i="1"/>
  <c r="AN98" i="1"/>
  <c r="AG94" i="1"/>
  <c r="AK26" i="1" s="1"/>
  <c r="AV94" i="1"/>
  <c r="AN94" i="1" l="1"/>
  <c r="AK35" i="1"/>
</calcChain>
</file>

<file path=xl/sharedStrings.xml><?xml version="1.0" encoding="utf-8"?>
<sst xmlns="http://schemas.openxmlformats.org/spreadsheetml/2006/main" count="4197" uniqueCount="803">
  <si>
    <t>Export Komplet</t>
  </si>
  <si>
    <t/>
  </si>
  <si>
    <t>2.0</t>
  </si>
  <si>
    <t>ZAMOK</t>
  </si>
  <si>
    <t>False</t>
  </si>
  <si>
    <t>True</t>
  </si>
  <si>
    <t>{b36ec810-d78b-4763-b0ee-b00db09ebfb3}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</si>
  <si>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</si>
  <si>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</si>
  <si>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</si>
  <si>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</si>
  <si>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</si>
  <si>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</si>
  <si>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</si>
  <si>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44421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</si>
  <si>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</si>
  <si>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</si>
  <si>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SVEREPEC - ZÁKLADNÁ ŠKOLA S MATERSKOU ŠKOLOU, ZNÍŽENIE ENERGETICKEJ NÁROČNOSTI BUDOVY</t>
  </si>
  <si>
    <t>JKSO:</t>
  </si>
  <si>
    <t>KS:</t>
  </si>
  <si>
    <t>Miesto:</t>
  </si>
  <si>
    <t>KN-C 654/11, k.ú. SVEREPEC, č. súp. 240</t>
  </si>
  <si>
    <t>Dátum:</t>
  </si>
  <si>
    <t>Objednávateľ:</t>
  </si>
  <si>
    <t>IČO:</t>
  </si>
  <si>
    <t>OBEC SVEREPEC, OBECNÝ ÚRAD 215, 017 01 POVAŽSKÁ BY</t>
  </si>
  <si>
    <t>IČ DPH:</t>
  </si>
  <si>
    <t>Zhotoviteľ:</t>
  </si>
  <si>
    <t>Vyplň údaj</t>
  </si>
  <si>
    <t>Projektant:</t>
  </si>
  <si>
    <t>Brightsol s. r. o.</t>
  </si>
  <si>
    <t>Spracovateľ:</t>
  </si>
  <si>
    <t>Poznámka:</t>
  </si>
  <si>
    <t>Rozpočet resp. zadanie je pracované na základe projektu pre stavebné povolenie a uvádza odhad zriaďovacích nákladov na realizáciu diela. Uvedené el. zariadenie môže byť nahradené iným technicky zhodným ekvivalentom.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</si>
  <si>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</si>
  <si>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</si>
  <si>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</si>
  <si>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</si>
  <si>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</si>
  <si>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</si>
  <si>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</si>
  <si>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</si>
  <si>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</si>
  <si>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</si>
  <si>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</si>
  <si>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</si>
  <si>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</si>
  <si>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</si>
  <si>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</si>
  <si>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</si>
  <si>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</si>
  <si>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</si>
  <si>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</si>
  <si>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</si>
  <si>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</si>
  <si>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</si>
  <si>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</si>
  <si>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</si>
  <si>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</si>
  <si>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</si>
  <si>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</si>
  <si>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</si>
  <si>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</si>
  <si>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</si>
  <si>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</si>
  <si>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</si>
  <si>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</si>
  <si>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</si>
  <si>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</si>
  <si>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</si>
  <si>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</si>
  <si>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</si>
  <si>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</si>
  <si>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</si>
  <si>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</si>
  <si>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</si>
  <si>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</si>
  <si>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</si>
  <si>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</si>
  <si>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</si>
  <si>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</si>
  <si>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BL</t>
  </si>
  <si>
    <t>Bleskozvod a uzemnenie</t>
  </si>
  <si>
    <t>STA</t>
  </si>
  <si>
    <t>1</t>
  </si>
  <si>
    <t>{a1d2e387-ce7b-4a7b-91ff-18268fe5f64c}</t>
  </si>
  <si>
    <t>OSV</t>
  </si>
  <si>
    <t>Umelé osvetlenie</t>
  </si>
  <si>
    <t>{6a24840c-0959-4242-bb20-4f97417ed05f}</t>
  </si>
  <si>
    <t>SIL</t>
  </si>
  <si>
    <t>Vnútorné silové rozvody - kotolňa</t>
  </si>
  <si>
    <t>{ea653d01-f1ad-4210-8d51-55bd7edbd2ca}</t>
  </si>
  <si>
    <t>FTV</t>
  </si>
  <si>
    <t>Fotovoltický zdroj</t>
  </si>
  <si>
    <t>{9538c638-d158-4c3c-85bf-fce688fb6f6d}</t>
  </si>
  <si>
    <t>Časť</t>
  </si>
  <si>
    <t>2</t>
  </si>
  <si>
    <t>###NOINSERT###</t>
  </si>
  <si>
    <t>RFTVE</t>
  </si>
  <si>
    <t>Rozvádzač</t>
  </si>
  <si>
    <t>{a2c9e374-e2d3-41e3-a939-ef3da4b92aad}</t>
  </si>
  <si>
    <t>RH</t>
  </si>
  <si>
    <t>{0f6ae11c-c19b-4430-8174-5040c5c58a3f}</t>
  </si>
  <si>
    <t>KRYCÍ LIST ROZPOČTU</t>
  </si>
  <si>
    <t>Objekt:</t>
  </si>
  <si>
    <t>BL - Bleskozvod a uzemnenie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</si>
  <si>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</si>
  <si>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</si>
  <si>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</si>
  <si>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</si>
  <si>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</si>
  <si>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</si>
  <si>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</si>
  <si>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</si>
  <si>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</si>
  <si>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</si>
  <si>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</si>
  <si>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46-M - Zemné práce vykonávané pri externých montážnych prácach</t>
  </si>
  <si>
    <t xml:space="preserve">    95-M - Revízie</t>
  </si>
  <si>
    <t>HZS - Hodinové zúčtovacie sadzby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</si>
  <si>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</si>
  <si>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</si>
  <si>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</si>
  <si>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</si>
  <si>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</si>
  <si>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</si>
  <si>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</si>
  <si>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</si>
  <si>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</si>
  <si>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</si>
  <si>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</si>
  <si>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</si>
  <si>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</si>
  <si>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</si>
  <si>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</si>
  <si>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</si>
  <si>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</si>
  <si>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</si>
  <si>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</si>
  <si>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</si>
  <si>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</si>
  <si>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</si>
  <si>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</si>
  <si>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210964801.S</t>
  </si>
  <si>
    <t>Demontáž - uzemňovacie vedenie na povrchu FeZn drôz zvodový   -0,00063 t</t>
  </si>
  <si>
    <t>m</t>
  </si>
  <si>
    <t>64</t>
  </si>
  <si>
    <t>666654582</t>
  </si>
  <si>
    <t>210964821.S</t>
  </si>
  <si>
    <t>Demontáž - podpery vedenia FeZn na plochú strechu PV21   -0,00100 t</t>
  </si>
  <si>
    <t>ks</t>
  </si>
  <si>
    <t>1222341965</t>
  </si>
  <si>
    <t>210964825.S</t>
  </si>
  <si>
    <t>Demontáž - podpery vedenia FeZn do muriva PV 01h a PV01-03   -0,00020 t</t>
  </si>
  <si>
    <t>329409854</t>
  </si>
  <si>
    <t>4</t>
  </si>
  <si>
    <t>210964864.S</t>
  </si>
  <si>
    <t>Demontáž - svorka FeZn spojovacia SS   -0,00016 t</t>
  </si>
  <si>
    <t>-848177780</t>
  </si>
  <si>
    <t>5</t>
  </si>
  <si>
    <t>210964881.S</t>
  </si>
  <si>
    <t>Demontáž - ochranný uholník FeZn OU   -0,00163 t</t>
  </si>
  <si>
    <t>-1503766284</t>
  </si>
  <si>
    <t>6</t>
  </si>
  <si>
    <t>210964883.S</t>
  </si>
  <si>
    <t>Demontáž - držiak ochranného uholníka FeZn DU-Z, D a DOU   -0,00040 t</t>
  </si>
  <si>
    <t>-1615787793</t>
  </si>
  <si>
    <t>7</t>
  </si>
  <si>
    <t>210964868.S</t>
  </si>
  <si>
    <t>Demontáž - svorka FeZn skúšobná SZ   -0,00024 t</t>
  </si>
  <si>
    <t>1349793320</t>
  </si>
  <si>
    <t>8</t>
  </si>
  <si>
    <t>210220800.S</t>
  </si>
  <si>
    <t>Uzemňovacie vedenie na povrchu AlMgSi drôt zvodový Ø 8-10 mm</t>
  </si>
  <si>
    <t>455811992</t>
  </si>
  <si>
    <t>9</t>
  </si>
  <si>
    <t>354410064200.S</t>
  </si>
  <si>
    <t>Drôt bleskozvodový zliatina AlMgSi, d 8 mm, Al</t>
  </si>
  <si>
    <t>kg</t>
  </si>
  <si>
    <t>128</t>
  </si>
  <si>
    <t>-275363314</t>
  </si>
  <si>
    <t>10</t>
  </si>
  <si>
    <t>210220101.S</t>
  </si>
  <si>
    <t>Podpery vedenia FeZn na plochú strechu PV21</t>
  </si>
  <si>
    <t>182569883</t>
  </si>
  <si>
    <t>11</t>
  </si>
  <si>
    <t>354410034800.S</t>
  </si>
  <si>
    <t>Podpera vedenia FeZn na ploché strechy označenie PV 21 oceľ</t>
  </si>
  <si>
    <t>-1109263478</t>
  </si>
  <si>
    <t>12</t>
  </si>
  <si>
    <t>354410034900.S</t>
  </si>
  <si>
    <t>Podložka plastová k podpere vedenia FeZn označenie podložka k PV 21</t>
  </si>
  <si>
    <t>334900921</t>
  </si>
  <si>
    <t>13</t>
  </si>
  <si>
    <t>210222202.S</t>
  </si>
  <si>
    <t>Zachytávacia tyč FeZn 1-2m závit JD10a-20a a podstavcom, pre vonkajšie práce</t>
  </si>
  <si>
    <t>320699847</t>
  </si>
  <si>
    <t>14</t>
  </si>
  <si>
    <t>354410022700.S</t>
  </si>
  <si>
    <t>Tyč zachytávacia FeZn k betónovému podstavcu označenie JD 20 a</t>
  </si>
  <si>
    <t>-1733062726</t>
  </si>
  <si>
    <t>15</t>
  </si>
  <si>
    <t>210222210.S</t>
  </si>
  <si>
    <t>Podstavec betónový FeZn k zachytávacej tyči JP, pre vonkajšie vedenie</t>
  </si>
  <si>
    <t>-1868012143</t>
  </si>
  <si>
    <t>16</t>
  </si>
  <si>
    <t>354410024700.S</t>
  </si>
  <si>
    <t>Podstavec betónový k zachytávacej tyči FeZn označenie JD</t>
  </si>
  <si>
    <t>401212678</t>
  </si>
  <si>
    <t>17</t>
  </si>
  <si>
    <t>354410030650.S</t>
  </si>
  <si>
    <t>Podložka ochranná AlMgSi k betónovému podstavcu, d 330 mm</t>
  </si>
  <si>
    <t>-2011285190</t>
  </si>
  <si>
    <t>18</t>
  </si>
  <si>
    <t>-13647743</t>
  </si>
  <si>
    <t>19</t>
  </si>
  <si>
    <t>354410022300.S</t>
  </si>
  <si>
    <t>Tyč zachytávacia FeZn k oceľovému podstavcu označenie JD 10 a</t>
  </si>
  <si>
    <t>937740990</t>
  </si>
  <si>
    <t>-1921924134</t>
  </si>
  <si>
    <t>21</t>
  </si>
  <si>
    <t>354410024825.S</t>
  </si>
  <si>
    <t>Podstavec betónový k zachytávacej tyči FeZn k JP a OB, d 330 mm</t>
  </si>
  <si>
    <t>514624116</t>
  </si>
  <si>
    <t>22</t>
  </si>
  <si>
    <t>-1046827396</t>
  </si>
  <si>
    <t>23</t>
  </si>
  <si>
    <t>210220246.S</t>
  </si>
  <si>
    <t>Svorka FeZn na odkvapový žľab SO</t>
  </si>
  <si>
    <t>-1983765825</t>
  </si>
  <si>
    <t>24</t>
  </si>
  <si>
    <t>210222243.S</t>
  </si>
  <si>
    <t>Svorka FeZn spojovacia SS, pre vonkajšie práce</t>
  </si>
  <si>
    <t>-127166559</t>
  </si>
  <si>
    <t>25</t>
  </si>
  <si>
    <t>354410003400.S</t>
  </si>
  <si>
    <t>Svorka FeZn spojovacia označenie SS 2 skrutky s príložkou</t>
  </si>
  <si>
    <t>1408908505</t>
  </si>
  <si>
    <t>26</t>
  </si>
  <si>
    <t>210220107.S</t>
  </si>
  <si>
    <t>Podpery vedenia FeZn PV17 na zateplené fasády</t>
  </si>
  <si>
    <t>1923367268</t>
  </si>
  <si>
    <t>27</t>
  </si>
  <si>
    <t>354410034300.S</t>
  </si>
  <si>
    <t>Podpera vedenia FeZn na zateplené fasády označenie PV 17-4</t>
  </si>
  <si>
    <t>-111213943</t>
  </si>
  <si>
    <t>28</t>
  </si>
  <si>
    <t>354410004200.S</t>
  </si>
  <si>
    <t>Svorka FeZn odkvapová označenie SO</t>
  </si>
  <si>
    <t>-1168453421</t>
  </si>
  <si>
    <t>29</t>
  </si>
  <si>
    <t>DEHN_1</t>
  </si>
  <si>
    <t>DEHNconduktor CUI L 3500</t>
  </si>
  <si>
    <t>-1028482012</t>
  </si>
  <si>
    <t>P</t>
  </si>
  <si>
    <t>Poznámka k položke:_x000D_
Ochrana proti dotykovému napätiu</t>
  </si>
  <si>
    <t>30</t>
  </si>
  <si>
    <t>DEHN_3</t>
  </si>
  <si>
    <t>DEHN podpera vedenia PV M8 CUI</t>
  </si>
  <si>
    <t>256</t>
  </si>
  <si>
    <t>-1539142152</t>
  </si>
  <si>
    <t>31</t>
  </si>
  <si>
    <t>210011301.S</t>
  </si>
  <si>
    <t>Osadenie polyamidovej príchytky (hmoždinky) HM 6, do tehlového muriva</t>
  </si>
  <si>
    <t>524654318</t>
  </si>
  <si>
    <t>32</t>
  </si>
  <si>
    <t>311310008520.S</t>
  </si>
  <si>
    <t>Hmoždinka 12x160 rámová KPR</t>
  </si>
  <si>
    <t>-11419676</t>
  </si>
  <si>
    <t>33</t>
  </si>
  <si>
    <t>210220247</t>
  </si>
  <si>
    <t>Svorka FeZn skúšobná SZ</t>
  </si>
  <si>
    <t>1560608301</t>
  </si>
  <si>
    <t>34</t>
  </si>
  <si>
    <t>354410004300</t>
  </si>
  <si>
    <t>Svorka FeZn skúšobná označenie SZ</t>
  </si>
  <si>
    <t>-1603128405</t>
  </si>
  <si>
    <t>35</t>
  </si>
  <si>
    <t>210222260.S</t>
  </si>
  <si>
    <t>Ochranný uholník FeZn OU, pre vonkajšie práce</t>
  </si>
  <si>
    <t>-1106508723</t>
  </si>
  <si>
    <t>36</t>
  </si>
  <si>
    <t>354410053300.S</t>
  </si>
  <si>
    <t>Uholník ochranný FeZn označenie OU 1,7 m</t>
  </si>
  <si>
    <t>372373394</t>
  </si>
  <si>
    <t>37</t>
  </si>
  <si>
    <t>210222261.S</t>
  </si>
  <si>
    <t>Držiak ochranného uholníka FeZn DU-Z,D a DOU, pre vonkajšie práce</t>
  </si>
  <si>
    <t>-1346657658</t>
  </si>
  <si>
    <t>38</t>
  </si>
  <si>
    <t>354410054500.S</t>
  </si>
  <si>
    <t>Držiak FeZn ochranného uholníka univerzálny s klincom označenie DOU kl. 3</t>
  </si>
  <si>
    <t>-1876417675</t>
  </si>
  <si>
    <t>39</t>
  </si>
  <si>
    <t>210220050</t>
  </si>
  <si>
    <t>Označenie zvodov číselnými štítkami</t>
  </si>
  <si>
    <t>528746690</t>
  </si>
  <si>
    <t>40</t>
  </si>
  <si>
    <t>354410064700</t>
  </si>
  <si>
    <t>Štítok orientačný na zvody</t>
  </si>
  <si>
    <t>201846656</t>
  </si>
  <si>
    <t>41</t>
  </si>
  <si>
    <t>210020951</t>
  </si>
  <si>
    <t>Výstražná a označovacia tabuľka vrátane montáže, smaltovaná, formát A3 - A4</t>
  </si>
  <si>
    <t>1276613036</t>
  </si>
  <si>
    <t>42</t>
  </si>
  <si>
    <t>BL_3</t>
  </si>
  <si>
    <t>Výstražná tabuľka, krokové, dotykové napätie</t>
  </si>
  <si>
    <t>22582532</t>
  </si>
  <si>
    <t>43</t>
  </si>
  <si>
    <t>210220021.S</t>
  </si>
  <si>
    <t>Uzemňovacie vedenie v zemi FeZn vrátane izolácie spojov O 10 mm</t>
  </si>
  <si>
    <t>30940795</t>
  </si>
  <si>
    <t>44</t>
  </si>
  <si>
    <t>354410054810.S</t>
  </si>
  <si>
    <t>Drôt bleskozvodový FeZn, d 10 mm, PVC</t>
  </si>
  <si>
    <t>370725376</t>
  </si>
  <si>
    <t>45</t>
  </si>
  <si>
    <t>210220280.S</t>
  </si>
  <si>
    <t>Uzemňovacia tyč FeZn ZT</t>
  </si>
  <si>
    <t>-913169812</t>
  </si>
  <si>
    <t>46</t>
  </si>
  <si>
    <t>210220240.S</t>
  </si>
  <si>
    <t>Svorka FeZn k zachytávacej, uzemňovacej tyči  SJ</t>
  </si>
  <si>
    <t>-555348688</t>
  </si>
  <si>
    <t>47</t>
  </si>
  <si>
    <t>354410001500.S</t>
  </si>
  <si>
    <t>Svorka FeZn k uzemňovacej tyči označenie SJ 01</t>
  </si>
  <si>
    <t>-1573308898</t>
  </si>
  <si>
    <t>48</t>
  </si>
  <si>
    <t>BL_2</t>
  </si>
  <si>
    <t>Napojenie exist. zahcytávacej sústavy</t>
  </si>
  <si>
    <t>pol.</t>
  </si>
  <si>
    <t>-88120187</t>
  </si>
  <si>
    <t>Poznámka k položke:_x000D_
Pripojenie existujúcej zachytávacej sústavy (exist. bl. ochrana dátových resp. iných ozn. a VZT rozvodov)  na navrhovanú bl. sústavu.</t>
  </si>
  <si>
    <t>46-M</t>
  </si>
  <si>
    <t>Zemné práce vykonávané pri externých montážnych prácach</t>
  </si>
  <si>
    <t>49</t>
  </si>
  <si>
    <t>919735122.S</t>
  </si>
  <si>
    <t>Rezanie existujúceho betónového krytu alebo podkladu hĺbky nad 50 do 100 mm</t>
  </si>
  <si>
    <t>-891887545</t>
  </si>
  <si>
    <t>50</t>
  </si>
  <si>
    <t>979087213.S</t>
  </si>
  <si>
    <t>Nakladanie na dopravné prostriedky pre vodorovnú dopravu vybúraných hmôt</t>
  </si>
  <si>
    <t>t</t>
  </si>
  <si>
    <t>-1630396727</t>
  </si>
  <si>
    <t>51</t>
  </si>
  <si>
    <t>979084216.S</t>
  </si>
  <si>
    <t>Vodorovná doprava vybúraných hmôt po suchu bez naloženia, ale so zložením na vzdialenosť do 5 km</t>
  </si>
  <si>
    <t>-861816186</t>
  </si>
  <si>
    <t>52</t>
  </si>
  <si>
    <t>171209002</t>
  </si>
  <si>
    <t>Poplatok za skladovanie - zemina a kamenivo (17 05 )</t>
  </si>
  <si>
    <t>1420941869</t>
  </si>
  <si>
    <t>53</t>
  </si>
  <si>
    <t>17120901P</t>
  </si>
  <si>
    <t>Zákonný poplatok</t>
  </si>
  <si>
    <t>411702612</t>
  </si>
  <si>
    <t>54</t>
  </si>
  <si>
    <t>589360000100.S</t>
  </si>
  <si>
    <t>Zmes betónu tvrdého pre základ cestných komunikácií</t>
  </si>
  <si>
    <t>m3</t>
  </si>
  <si>
    <t>237030298</t>
  </si>
  <si>
    <t>55</t>
  </si>
  <si>
    <t>460420201.S_1</t>
  </si>
  <si>
    <t>Rekonštr.  lôžka z preosiatej zeminy so zakrytím, šírka 35 cm</t>
  </si>
  <si>
    <t>-1491338374</t>
  </si>
  <si>
    <t>56</t>
  </si>
  <si>
    <t>103640000200.S</t>
  </si>
  <si>
    <t>Zemina pre terénne úpravy - zásypová</t>
  </si>
  <si>
    <t>2082880747</t>
  </si>
  <si>
    <t>57</t>
  </si>
  <si>
    <t>460200154.S</t>
  </si>
  <si>
    <t>Hĺbenie káblovej ryhy ručne 35 cm širokej a 70 cm hlbokej, v zemine triedy 4</t>
  </si>
  <si>
    <t>-574025856</t>
  </si>
  <si>
    <t>58</t>
  </si>
  <si>
    <t>460560154.S</t>
  </si>
  <si>
    <t>Ručný zásyp nezap. káblovej ryhy bez zhutn. zeminy, 35 cm širokej, 70 cm hlbokej v zemine tr. 4</t>
  </si>
  <si>
    <t>-1985534294</t>
  </si>
  <si>
    <t>59</t>
  </si>
  <si>
    <t>460300006.S</t>
  </si>
  <si>
    <t>Zhutnenie zeminy po vrstvách pri zahrnutí rýh strojom, vrstva zeminy 20 cm</t>
  </si>
  <si>
    <t>2129203363</t>
  </si>
  <si>
    <t>60</t>
  </si>
  <si>
    <t>460620014.S</t>
  </si>
  <si>
    <t>Proviz. úprava terénu v zemine tr. 4, aby nerovnosti terénu neboli väčšie ako 2 cm od vodor.hladiny</t>
  </si>
  <si>
    <t>m2</t>
  </si>
  <si>
    <t>854526634</t>
  </si>
  <si>
    <t>95-M</t>
  </si>
  <si>
    <t>Revízie</t>
  </si>
  <si>
    <t>61</t>
  </si>
  <si>
    <t>950106001_1</t>
  </si>
  <si>
    <t>Komplexné a predkomplexné skúšky, merania, revízna správa, skutkový stav</t>
  </si>
  <si>
    <t>mer.</t>
  </si>
  <si>
    <t>-779018891</t>
  </si>
  <si>
    <t>HZS</t>
  </si>
  <si>
    <t>Hodinové zúčtovacie sadzby</t>
  </si>
  <si>
    <t>62</t>
  </si>
  <si>
    <t>HZS000114.S</t>
  </si>
  <si>
    <t>Realizačná projektová dokumentácia</t>
  </si>
  <si>
    <t>sub</t>
  </si>
  <si>
    <t>512</t>
  </si>
  <si>
    <t>-392517416</t>
  </si>
  <si>
    <t>Poznámka k položke:_x000D_
Sadzobník Unika, Pásmo II</t>
  </si>
  <si>
    <t>OSV - Umelé osvetlenie</t>
  </si>
  <si>
    <t>HSV - Práce a dodávky HSV</t>
  </si>
  <si>
    <t xml:space="preserve">    9 - Ostatné konštrukcie a práce-búranie</t>
  </si>
  <si>
    <t>HSV</t>
  </si>
  <si>
    <t>Práce a dodávky HSV</t>
  </si>
  <si>
    <t>Ostatné konštrukcie a práce-búranie</t>
  </si>
  <si>
    <t>971036003.S</t>
  </si>
  <si>
    <t>Vrty do D 40 mm do stien - murivo tehlové -0,00002t</t>
  </si>
  <si>
    <t>cm</t>
  </si>
  <si>
    <t>-1936648078</t>
  </si>
  <si>
    <t>979089002.S</t>
  </si>
  <si>
    <t>Poplatok za skladovanie - obaly, (15 01, 02, 06) ostatné</t>
  </si>
  <si>
    <t>1717709676</t>
  </si>
  <si>
    <t>220261661.S</t>
  </si>
  <si>
    <t>Vyznačenie trasy vedenia podľa plánu</t>
  </si>
  <si>
    <t>1255283862</t>
  </si>
  <si>
    <t xml:space="preserve">Poznámka k položke:_x000D_
exist. svietidlá / navrhované svietidlá </t>
  </si>
  <si>
    <t>210962008.S</t>
  </si>
  <si>
    <t>Demontáž svietidla - žiarovkové bytové stropné/nástenné 1 zdroj</t>
  </si>
  <si>
    <t>1165992933</t>
  </si>
  <si>
    <t>210962031.S</t>
  </si>
  <si>
    <t>Demontáž svietidla - žiarivkové bytové stropné prisadené 1 zdroj s krytom</t>
  </si>
  <si>
    <t>406088991</t>
  </si>
  <si>
    <t>210962032.S</t>
  </si>
  <si>
    <t>Demontáž svietidla - žiarivkové bytové stropné/nástenné prisadené 2 zdroje s krytom</t>
  </si>
  <si>
    <t>-375304846</t>
  </si>
  <si>
    <t>210203040.S</t>
  </si>
  <si>
    <t>Montáž a zapojenie stropného LED svietidla</t>
  </si>
  <si>
    <t>1251814885</t>
  </si>
  <si>
    <t>Svietidlo LED BS02U4K18UN 20,7W 4K 1700lm IP54 D28</t>
  </si>
  <si>
    <t>-2007880242</t>
  </si>
  <si>
    <t>1985547472</t>
  </si>
  <si>
    <t>Svietidlo LED BS02O4K40UNL 40W 4K 4760lm line IP40 1200mm</t>
  </si>
  <si>
    <t>753418644</t>
  </si>
  <si>
    <t>-650391082</t>
  </si>
  <si>
    <t>Svietidlo LED BS01P4K36UN 35,5W 4K 5227lm line IP65 1200mm</t>
  </si>
  <si>
    <t>-1519192347</t>
  </si>
  <si>
    <t>-858455487</t>
  </si>
  <si>
    <t>Svietidlo LED BS04U4K24UNK 24.0 W 2250 lm 93.7 lm/W</t>
  </si>
  <si>
    <t>-1097592347</t>
  </si>
  <si>
    <t>175971204</t>
  </si>
  <si>
    <t>Svietidlo LED BS06U4K30UNL 30.0 W 3269 lm 109.0 lm/W</t>
  </si>
  <si>
    <t>1358338764</t>
  </si>
  <si>
    <t>210010332.S</t>
  </si>
  <si>
    <t>Krabica pre lištový rozvod s viečkom a svorkovnicou, vrátane zapojenia</t>
  </si>
  <si>
    <t>-604018974</t>
  </si>
  <si>
    <t>Poznámka k položke:_x000D_
Krabica pre napojenie svietidiel_x000D_
Krabica pre rozbočenie vedenia resp. zaslepenie nevyužitého vývodu</t>
  </si>
  <si>
    <t>345410014670.S</t>
  </si>
  <si>
    <t>Krabica odbočná 6456-13, z PVC</t>
  </si>
  <si>
    <t>1847290052</t>
  </si>
  <si>
    <t>210010522.S</t>
  </si>
  <si>
    <t>Odviečkovanie alebo zaviečkovanie krabíc - viečko na skrutky</t>
  </si>
  <si>
    <t>-840199451</t>
  </si>
  <si>
    <t>210011309.S</t>
  </si>
  <si>
    <t>Osadenie polyamidovej príchytky HM 6 do tvrdého kameňa, jednoduchého betónu a železobetónu</t>
  </si>
  <si>
    <t>1551558529</t>
  </si>
  <si>
    <t>Poznámka k položke:_x000D_
uchytenie svietidiel</t>
  </si>
  <si>
    <t>311310002700.S</t>
  </si>
  <si>
    <t>Hmoždinka klasická, sivá, M 6x30 mm</t>
  </si>
  <si>
    <t>-1430376292</t>
  </si>
  <si>
    <t>210800107.S</t>
  </si>
  <si>
    <t>Kábel medený uložený voľne CYKY 450/750 V 3x1,5</t>
  </si>
  <si>
    <t>1462787117</t>
  </si>
  <si>
    <t xml:space="preserve">Poznámka k položke:_x000D_
napojenie svietidla, zmena polohy svietidla_x000D_
</t>
  </si>
  <si>
    <t>341110000700.S</t>
  </si>
  <si>
    <t>Kábel medený CYKY 3x1,5 mm2</t>
  </si>
  <si>
    <t>743133869</t>
  </si>
  <si>
    <t>210010802.S</t>
  </si>
  <si>
    <t>Lišta elektroinštalačná z PVC 20x20, uložená pevne, vkladacia</t>
  </si>
  <si>
    <t>-1255696340</t>
  </si>
  <si>
    <t>Poznámka k položke:_x000D_
uloženie vedenia pri zmene polohy svietidla</t>
  </si>
  <si>
    <t>345750064610.S</t>
  </si>
  <si>
    <t>Lišta hranatá z PVC, 20x20 mm</t>
  </si>
  <si>
    <t>-1277576506</t>
  </si>
  <si>
    <t>1974935957</t>
  </si>
  <si>
    <t>754805001</t>
  </si>
  <si>
    <t>MD</t>
  </si>
  <si>
    <t>Mimostavenisková doprava</t>
  </si>
  <si>
    <t>%</t>
  </si>
  <si>
    <t>1800203218</t>
  </si>
  <si>
    <t>MV</t>
  </si>
  <si>
    <t>Murárske výpomoci</t>
  </si>
  <si>
    <t>724476102</t>
  </si>
  <si>
    <t>PD</t>
  </si>
  <si>
    <t>Presun dodávok</t>
  </si>
  <si>
    <t>-774838221</t>
  </si>
  <si>
    <t>PM</t>
  </si>
  <si>
    <t>Podružný materiál</t>
  </si>
  <si>
    <t>-398442031</t>
  </si>
  <si>
    <t>PPV</t>
  </si>
  <si>
    <t>Podiel pridružených výkonov</t>
  </si>
  <si>
    <t>-11058198</t>
  </si>
  <si>
    <t>834000562</t>
  </si>
  <si>
    <t>1768852466</t>
  </si>
  <si>
    <t>SIL - Vnútorné silové rozvody - kotolňa</t>
  </si>
  <si>
    <t>210962982.S.1</t>
  </si>
  <si>
    <t>Demontáž exist. rozvádzača kotolne vrátanie odpojenia, demontáž exist. rozvodov kotolne</t>
  </si>
  <si>
    <t>843908662</t>
  </si>
  <si>
    <t>210800122.S</t>
  </si>
  <si>
    <t>Kábel medený uložený voľne CYKY 450/750 V 5x6</t>
  </si>
  <si>
    <t>-2108033257</t>
  </si>
  <si>
    <t>341110002200.S</t>
  </si>
  <si>
    <t>Kábel medený CYKY 5x6 mm2</t>
  </si>
  <si>
    <t>-437262417</t>
  </si>
  <si>
    <t>210010110.S</t>
  </si>
  <si>
    <t>Lišta elektroinštalačná z PVC 40x40, uložená pevne, vkladacia</t>
  </si>
  <si>
    <t>-2092849151</t>
  </si>
  <si>
    <t>210800515.S</t>
  </si>
  <si>
    <t>Vodič medený uložený voľne H07V-U (CY) 450/750 V  25</t>
  </si>
  <si>
    <t>-547625475</t>
  </si>
  <si>
    <t>341110011600.S.1</t>
  </si>
  <si>
    <t>Vodič medený CY 25 mm2</t>
  </si>
  <si>
    <t>-28332413</t>
  </si>
  <si>
    <t>345750065150.S</t>
  </si>
  <si>
    <t>Lišta hranatá z PVC, 40x40 mm</t>
  </si>
  <si>
    <t>-49575178</t>
  </si>
  <si>
    <t>-1390966607</t>
  </si>
  <si>
    <t>1911582187</t>
  </si>
  <si>
    <t>210193082.S</t>
  </si>
  <si>
    <t>Domova rozvodnica do 42 M povrchová montáž IP 40</t>
  </si>
  <si>
    <t>-1247958057</t>
  </si>
  <si>
    <t>RK</t>
  </si>
  <si>
    <t>Rozvádzač RK vrátane istenia a ukončenia vodičov v rozvádzači</t>
  </si>
  <si>
    <t>-97559795</t>
  </si>
  <si>
    <t>Poznámka k položke:_x000D_
schéma rozvádzača bude riešená v ďalšom stupni projektovej dokumentácie</t>
  </si>
  <si>
    <t>210222031.S</t>
  </si>
  <si>
    <t>Ekvipotenciálna svorkovnica EPS 2 v krabici KO 125 E, pre vonkajšie práce</t>
  </si>
  <si>
    <t>-1885265731</t>
  </si>
  <si>
    <t>345410000400.S</t>
  </si>
  <si>
    <t>Krabica odbočná z PVC s viečkom pod omietku KO 125 E</t>
  </si>
  <si>
    <t>1727961858</t>
  </si>
  <si>
    <t>345610005100.S</t>
  </si>
  <si>
    <t>Svorkovnica ekvipotencionálna EPS 2, z PP</t>
  </si>
  <si>
    <t>-844694309</t>
  </si>
  <si>
    <t>210222300.S</t>
  </si>
  <si>
    <t>Ochranné pospájanie v práčovniach, kúpeľniach, voľné uloženie CY 4-6 mm2, pre vonkajšie práce</t>
  </si>
  <si>
    <t>1434540096</t>
  </si>
  <si>
    <t>341110012300.S</t>
  </si>
  <si>
    <t>Vodič medený H07V-U 6 mm2</t>
  </si>
  <si>
    <t>903344734</t>
  </si>
  <si>
    <t>210222040.S</t>
  </si>
  <si>
    <t>Svorka na potrubie "BERNARD" vrátane pásika Cu, pre vonkajšie práce</t>
  </si>
  <si>
    <t>-1333070338</t>
  </si>
  <si>
    <t>354410006200.S</t>
  </si>
  <si>
    <t>Svorka uzemňovacia Bernard ZSA 16</t>
  </si>
  <si>
    <t>1482947911</t>
  </si>
  <si>
    <t>354410066900.S</t>
  </si>
  <si>
    <t>Páska CU, bleskozvodný a uzemňovací materiál, dĺžka 0,5 m</t>
  </si>
  <si>
    <t>1900257863</t>
  </si>
  <si>
    <t>210802303.S</t>
  </si>
  <si>
    <t>Kábel medený uložený voľne H05VV-F (CYSY) 300/500 V  2x1,5</t>
  </si>
  <si>
    <t>1321652766</t>
  </si>
  <si>
    <t>341310011200.S</t>
  </si>
  <si>
    <t>Vodič medený flexibilný H05VV-F 2x1,5 mm2</t>
  </si>
  <si>
    <t>-488920775</t>
  </si>
  <si>
    <t>210802306.S</t>
  </si>
  <si>
    <t>Kábel medený uložený voľne H05VV-F (CYSY) 300/500 V  3x1,5</t>
  </si>
  <si>
    <t>-2120434986</t>
  </si>
  <si>
    <t>341310011500.S</t>
  </si>
  <si>
    <t>Vodič medený flexibilný H05VV-F 3x1,5 mm2</t>
  </si>
  <si>
    <t>-43481080</t>
  </si>
  <si>
    <t>210872100.S</t>
  </si>
  <si>
    <t>Kábel signálny uložený voľne JYTY 250 V 2x1</t>
  </si>
  <si>
    <t>-192859424</t>
  </si>
  <si>
    <t>341210001400.S</t>
  </si>
  <si>
    <t>Kábel medený signálny JYTY 2x1 mm2</t>
  </si>
  <si>
    <t>120367703</t>
  </si>
  <si>
    <t>210872102.S</t>
  </si>
  <si>
    <t>Kábel signálny uložený voľne JYTY 250 V 4x1</t>
  </si>
  <si>
    <t>523652880</t>
  </si>
  <si>
    <t>341210001600.S</t>
  </si>
  <si>
    <t>Kábel medený signálny JYTY 4x1 mm2</t>
  </si>
  <si>
    <t>-1658127792</t>
  </si>
  <si>
    <t>210881212</t>
  </si>
  <si>
    <t>Kábel bezhalogénový, medený uložený pevne 1-CHKE-V 0,6/1,0 kV  2x1,5</t>
  </si>
  <si>
    <t>-774693952</t>
  </si>
  <si>
    <t>341610020400</t>
  </si>
  <si>
    <t>Kábel medený bezhalogenový 1-CHKE-V F180 E60 2x1,5 mm2</t>
  </si>
  <si>
    <t>-931402823</t>
  </si>
  <si>
    <t>ST_1</t>
  </si>
  <si>
    <t>Montáž STOP TLAČÍTKA</t>
  </si>
  <si>
    <t>-1385758355</t>
  </si>
  <si>
    <t>ST_2</t>
  </si>
  <si>
    <t>STOP TLAČÍTKO - núdzové odstavenie plynovej kotolne</t>
  </si>
  <si>
    <t>-1082639682</t>
  </si>
  <si>
    <t>MaR.1</t>
  </si>
  <si>
    <t>Montáž spotrebiča MaR (teplotné čidlá, signalizácia úniku plynu, CO2, záplavové sondy, poruchové stavy, ...)</t>
  </si>
  <si>
    <t>1182771637</t>
  </si>
  <si>
    <t>MaR.2</t>
  </si>
  <si>
    <t>Teplotné čidlá, signalizícia porúch, záplavové sondy, technológia MaR</t>
  </si>
  <si>
    <t>-1607445251</t>
  </si>
  <si>
    <t>210290741.S.1</t>
  </si>
  <si>
    <t>Zapojenie spotrebiča obehové čerpadlo, čerpadlová skupina, plynový kotol</t>
  </si>
  <si>
    <t>-1700781684</t>
  </si>
  <si>
    <t>-518326176</t>
  </si>
  <si>
    <t>-438842785</t>
  </si>
  <si>
    <t>2104093133</t>
  </si>
  <si>
    <t>989828594</t>
  </si>
  <si>
    <t>-640070036</t>
  </si>
  <si>
    <t>-1681096104</t>
  </si>
  <si>
    <t>-1961916857</t>
  </si>
  <si>
    <t>FTV - Fotovoltický zdroj</t>
  </si>
  <si>
    <t>VRN - Vedľajšie rozpočtové náklady</t>
  </si>
  <si>
    <t>971038131.S</t>
  </si>
  <si>
    <t>Vybúranie otvoru v murive z tvárnic veľ. profilu do 60 mm hr. do 150 mm,  -0,00100t</t>
  </si>
  <si>
    <t>-420257654</t>
  </si>
  <si>
    <t>Poznámka k položke:_x000D_
Prieraz cez stenu pod fasádu</t>
  </si>
  <si>
    <t>974031132.S</t>
  </si>
  <si>
    <t>Vysekanie rýh v akomkoľvek murive tehlovom na akúkoľvek maltu do hĺbky 50 mm a š. do 70 mm,  -0,00600t</t>
  </si>
  <si>
    <t>1003381303</t>
  </si>
  <si>
    <t>210501001.S</t>
  </si>
  <si>
    <t>Prípravné práce pre zahájením montáže nad 8 panelov</t>
  </si>
  <si>
    <t>súb.</t>
  </si>
  <si>
    <t>-1713206449</t>
  </si>
  <si>
    <t>210501100.S</t>
  </si>
  <si>
    <t>Montáž fotovolataického panela na rošt vrátane zapojenia panelov</t>
  </si>
  <si>
    <t>705351631</t>
  </si>
  <si>
    <t>FVE_1</t>
  </si>
  <si>
    <t>Vitovolt 300 M37 AG</t>
  </si>
  <si>
    <t>-1037552313</t>
  </si>
  <si>
    <t>210501010.S</t>
  </si>
  <si>
    <t>Montáž kotevného a nosného systému pre rošt na fotovoltaické panely na  strechu</t>
  </si>
  <si>
    <t>1190641790</t>
  </si>
  <si>
    <t>FVE_K1</t>
  </si>
  <si>
    <t>Konštrukcia Vitovolt Aero 2 10 stp.</t>
  </si>
  <si>
    <t>1202665499</t>
  </si>
  <si>
    <t>44000400101</t>
  </si>
  <si>
    <t>Betónová dlažba štandard kocka 40x40x5, 15kg</t>
  </si>
  <si>
    <t>-155371402</t>
  </si>
  <si>
    <t>210010025.S</t>
  </si>
  <si>
    <t>Rúrka ohybná elektroinštalačná z PVC typ FXP 20, uložená pevne</t>
  </si>
  <si>
    <t>1029627485</t>
  </si>
  <si>
    <t>8595568902498</t>
  </si>
  <si>
    <t>Rúrka ohybná EN LPE 320N UV 2320/LPE-1 F1.DU UV stabilná</t>
  </si>
  <si>
    <t>-1327089752</t>
  </si>
  <si>
    <t>FVE_E3</t>
  </si>
  <si>
    <t>MC4 Samica-Set 4-6 mm² (20ks/bal.)</t>
  </si>
  <si>
    <t>849655228</t>
  </si>
  <si>
    <t>FVE_E4</t>
  </si>
  <si>
    <t>MC4 Samec 4-6 mm² (20ks/bal.)</t>
  </si>
  <si>
    <t>-926809091</t>
  </si>
  <si>
    <t>210800643.S</t>
  </si>
  <si>
    <t>Vodič medený uložený v rúrke H07V-K (CYA)  450/750 V 6</t>
  </si>
  <si>
    <t>-1905664508</t>
  </si>
  <si>
    <t>FVE_E1</t>
  </si>
  <si>
    <t>Solárny kábel 4mm² čierny L=100m</t>
  </si>
  <si>
    <t>bal.</t>
  </si>
  <si>
    <t>-1030540457</t>
  </si>
  <si>
    <t>FVE_E2</t>
  </si>
  <si>
    <t>solárny kábel 4mm² červený L=100m</t>
  </si>
  <si>
    <t>1866259095</t>
  </si>
  <si>
    <t>210800004.S</t>
  </si>
  <si>
    <t>Vodič medený uložený voľne CYY 450/750 V  6mm2</t>
  </si>
  <si>
    <t>1944338618</t>
  </si>
  <si>
    <t>341110011400.S</t>
  </si>
  <si>
    <t>Vodič medený CY 6 mm2 zž</t>
  </si>
  <si>
    <t>1979320897</t>
  </si>
  <si>
    <t>210501251.S</t>
  </si>
  <si>
    <t>Montáž a zapojenie meniča napätia trojfázového z DC/AC, smartloggera</t>
  </si>
  <si>
    <t>-805274561</t>
  </si>
  <si>
    <t>FVE_2</t>
  </si>
  <si>
    <t>Menič Huawei SUN2000-10KTL bez výstupu na baterku</t>
  </si>
  <si>
    <t>-1106594791</t>
  </si>
  <si>
    <t>210800201.S</t>
  </si>
  <si>
    <t>Kábel medený uložený v rúrke CYKY 450/750 V 5x6</t>
  </si>
  <si>
    <t>1996501780</t>
  </si>
  <si>
    <t>-121251933</t>
  </si>
  <si>
    <t>210800163.S</t>
  </si>
  <si>
    <t>Kábel medený uložený pevne CYKY 450/750 V 5x16</t>
  </si>
  <si>
    <t>1074786044</t>
  </si>
  <si>
    <t>341110002400.S</t>
  </si>
  <si>
    <t>Kábel medený CYKY 5x16 mm2</t>
  </si>
  <si>
    <t>-139777813</t>
  </si>
  <si>
    <t>220511031.S</t>
  </si>
  <si>
    <t>Kábel v rúrkach</t>
  </si>
  <si>
    <t>238652268</t>
  </si>
  <si>
    <t>341230001200.S</t>
  </si>
  <si>
    <t>Kábel medený dátový FTP-AWG 4x2x24 mm2</t>
  </si>
  <si>
    <t>-1871544406</t>
  </si>
  <si>
    <t>Kábel medený uložený voľne H05VV-F (CYSY) 300/500 V  2x1</t>
  </si>
  <si>
    <t>1848804751</t>
  </si>
  <si>
    <t>341310011200.S.1</t>
  </si>
  <si>
    <t>Vodič medený flexibilný H05VV-F 2x1 mm2</t>
  </si>
  <si>
    <t>-1733539877</t>
  </si>
  <si>
    <t>210010027.S</t>
  </si>
  <si>
    <t>Rúrka ohybná elektroinštalačná z PVC typ FXP 32, uložená pevne</t>
  </si>
  <si>
    <t>31869857</t>
  </si>
  <si>
    <t>345710009300.S</t>
  </si>
  <si>
    <t>Rúrka ohybná vlnitá pancierová so strednou mechanickou odolnosťou z PVC-U, D 32 UV stabilná</t>
  </si>
  <si>
    <t>1127076273</t>
  </si>
  <si>
    <t>-1732513651</t>
  </si>
  <si>
    <t>-2088775999</t>
  </si>
  <si>
    <t>Montáž tlačítka FTV STOP</t>
  </si>
  <si>
    <t>1543410949</t>
  </si>
  <si>
    <t>Tlačítko FTV STOP</t>
  </si>
  <si>
    <t>-871695061</t>
  </si>
  <si>
    <t>-872890828</t>
  </si>
  <si>
    <t>-1920985278</t>
  </si>
  <si>
    <t>-739192988</t>
  </si>
  <si>
    <t>-412757222</t>
  </si>
  <si>
    <t>1863345174</t>
  </si>
  <si>
    <t>1325319544</t>
  </si>
  <si>
    <t>1925962020</t>
  </si>
  <si>
    <t>1102428231</t>
  </si>
  <si>
    <t>2120285228</t>
  </si>
  <si>
    <t>-938430115</t>
  </si>
  <si>
    <t>VRN</t>
  </si>
  <si>
    <t>Vedľajšie rozpočtové náklady</t>
  </si>
  <si>
    <t>000700011.S</t>
  </si>
  <si>
    <t>Dopravné náklady - mimostavenisková doprava objektivizácia dopravných nákladov materiálov - autožeriav</t>
  </si>
  <si>
    <t>eur</t>
  </si>
  <si>
    <t>1024</t>
  </si>
  <si>
    <t>-138452938</t>
  </si>
  <si>
    <t xml:space="preserve">Poznámka k položke:_x000D_
Doprava 2,0 € / km_x000D_
Hodinová sadza 60,0 € / hod. </t>
  </si>
  <si>
    <t>001000011.S</t>
  </si>
  <si>
    <t>Inžinierska činnosť - dozory autorský dozor projektanta</t>
  </si>
  <si>
    <t>hod</t>
  </si>
  <si>
    <t>-1298527619</t>
  </si>
  <si>
    <t>Časť:</t>
  </si>
  <si>
    <t>RFTVE - Rozvádzač</t>
  </si>
  <si>
    <t>210120423.S</t>
  </si>
  <si>
    <t>Zvodiče prepätia kombinované typu 1+2 (triedy B + C) 3pól, 3+1pól</t>
  </si>
  <si>
    <t>1828395698</t>
  </si>
  <si>
    <t>Dehnguard PV 1000</t>
  </si>
  <si>
    <t>-403112784</t>
  </si>
  <si>
    <t>210161011.S</t>
  </si>
  <si>
    <t>Elektromer trojfázový na priame pripojenie</t>
  </si>
  <si>
    <t>360352914</t>
  </si>
  <si>
    <t>Smartmeter Janitza</t>
  </si>
  <si>
    <t>-1788024656</t>
  </si>
  <si>
    <t>210120404.S</t>
  </si>
  <si>
    <t>Istič vzduchový trojpólový do 63 A</t>
  </si>
  <si>
    <t>-2080996666</t>
  </si>
  <si>
    <t>358220064430</t>
  </si>
  <si>
    <t>Istič LTN-20B-3, 20 A, AC 230/400 V/DC 216 V, charakteristika B, 3 P, 10 kA</t>
  </si>
  <si>
    <t>119678651</t>
  </si>
  <si>
    <t>210120401.S</t>
  </si>
  <si>
    <t>Istič vzduchový jednopólový do 63 A</t>
  </si>
  <si>
    <t>-1252474222</t>
  </si>
  <si>
    <t>OEZ:41636</t>
  </si>
  <si>
    <t>Istič LTN-6B-1, In 6 A, Ue AC 230/400 V/DC 72 V, charakteristika B, 1-pól, Icn 10 kA</t>
  </si>
  <si>
    <t>343586610</t>
  </si>
  <si>
    <t>210120401.S_1</t>
  </si>
  <si>
    <t>Pomocný kontakt pre istič vzduchový jednopólový do 63 A</t>
  </si>
  <si>
    <t>638454559</t>
  </si>
  <si>
    <t>OEZ:42298</t>
  </si>
  <si>
    <t>Pomocný spínač PS-LT-0200, 2x rozpínací kontakt, pre LTE, LTN, LVN, LFE, LFN, OLE, OLI, MSO, MSN, AVN-DC</t>
  </si>
  <si>
    <t>-858305942</t>
  </si>
  <si>
    <t>210111607.S</t>
  </si>
  <si>
    <t>Kontrolka jednoduchá 230 V antibakteriálna signalizačná / orientačná</t>
  </si>
  <si>
    <t>-138374830</t>
  </si>
  <si>
    <t>OEZ:00000_SP00</t>
  </si>
  <si>
    <t>3SU1106-6AA60-1AA0 LED kontrolka biela, 230 VAC</t>
  </si>
  <si>
    <t>-2013340509</t>
  </si>
  <si>
    <t>210120414.S_1</t>
  </si>
  <si>
    <t>Napäťová spúšť</t>
  </si>
  <si>
    <t>-1009041339</t>
  </si>
  <si>
    <t>EMP000006365</t>
  </si>
  <si>
    <t>Spúšť napäťová SV-LT-X400 42313 400VAC/110VDC 1M pre LTE,LVN,LTN,</t>
  </si>
  <si>
    <t>267462655</t>
  </si>
  <si>
    <t>210120005.S</t>
  </si>
  <si>
    <t>Odpínače valcových poistkových vložiek 10 x 38 trojpólové do 32 A</t>
  </si>
  <si>
    <t>-2082893667</t>
  </si>
  <si>
    <t>345290014600.S</t>
  </si>
  <si>
    <t>Poistková vložka valcová PVA10 6A gG, veľkosť 10x38</t>
  </si>
  <si>
    <t>1370560964</t>
  </si>
  <si>
    <t>955690383</t>
  </si>
  <si>
    <t>358220064435</t>
  </si>
  <si>
    <t>Istič LTN-32B-3, 40 A, AC 230/400 V/DC 216 V, charakteristika B, 3 P, 10 kA</t>
  </si>
  <si>
    <t>726002780</t>
  </si>
  <si>
    <t>OEZ:44049</t>
  </si>
  <si>
    <t>Nástenná rozvádzačová skriňa NP66-0604025, krytie IP66, RAL 7035, vnútorné použitie, jednokrídlové dvere, V x Š x H 600 x 400 x 250, montážny panel</t>
  </si>
  <si>
    <t>257242680</t>
  </si>
  <si>
    <t>1699780050</t>
  </si>
  <si>
    <t>1596855913</t>
  </si>
  <si>
    <t>-806342859</t>
  </si>
  <si>
    <t>-1269177542</t>
  </si>
  <si>
    <t>RH - Rozvádzač</t>
  </si>
  <si>
    <t>210130104.S</t>
  </si>
  <si>
    <t>Stýkač trojpólový na DIN lištu do 40 A</t>
  </si>
  <si>
    <t>-624336326</t>
  </si>
  <si>
    <t>RH_1</t>
  </si>
  <si>
    <t>U-f Guard ochranné relé</t>
  </si>
  <si>
    <t>-650955730</t>
  </si>
  <si>
    <t>-741347832</t>
  </si>
  <si>
    <t>358210003900</t>
  </si>
  <si>
    <t>Stýkač inštalačný RSI-40-40-A230, OEZ</t>
  </si>
  <si>
    <t>-1052110213</t>
  </si>
  <si>
    <t>Poznámka k položke:_x000D_
Ith 40 A, Uc AC 230 V, 4x zapínací kontakt</t>
  </si>
  <si>
    <t>210120003.S</t>
  </si>
  <si>
    <t>Odpínače valcových poistkových vložiek 10 x 38 jednopólové do 32 A</t>
  </si>
  <si>
    <t>-1738674927</t>
  </si>
  <si>
    <t>168430807</t>
  </si>
  <si>
    <t>-2125879936</t>
  </si>
  <si>
    <t>-1525609928</t>
  </si>
  <si>
    <t>1718118659</t>
  </si>
  <si>
    <t>461114851</t>
  </si>
  <si>
    <t>-20263891</t>
  </si>
  <si>
    <t>712142438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</si>
</sst>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4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>
      <selection activeCell="AN9" sqref="AN9"/>
    </sheetView>
  </sheetViews>
  <sheetFormatPr baseColWidth="10" defaultRowHeight="16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9" width="25.75" style="1" hidden="1" customWidth="1"/>
    <col min="50" max="51" width="21.75" style="1" hidden="1" customWidth="1"/>
    <col min="52" max="53" width="25" style="1" hidden="1" customWidth="1"/>
    <col min="54" max="54" width="21.75" style="1" hidden="1" customWidth="1"/>
    <col min="55" max="55" width="19.25" style="1" hidden="1" customWidth="1"/>
    <col min="56" max="56" width="25" style="1" hidden="1" customWidth="1"/>
    <col min="57" max="57" width="21.75" style="1" hidden="1" customWidth="1"/>
    <col min="58" max="58" width="19.25" style="1" hidden="1" customWidth="1"/>
    <col min="59" max="59" width="66.5" style="1" customWidth="1"/>
    <col min="71" max="91" width="9.25" style="1" hidden="1"/>
  </cols>
  <sheetData>
    <row r="1" spans="1:74" ht="1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7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F2" s="289"/>
      <c r="BG2" s="289"/>
      <c r="BS2" s="14" t="s">
        <v>7</v>
      </c>
      <c r="BT2" s="14" t="s">
        <v>8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G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19"/>
      <c r="AQ5" s="19"/>
      <c r="AR5" s="17"/>
      <c r="BG5" s="267" t="s">
        <v>15</v>
      </c>
      <c r="BS5" s="14" t="s">
        <v>7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19"/>
      <c r="AQ6" s="19"/>
      <c r="AR6" s="17"/>
      <c r="BG6" s="268"/>
      <c r="BS6" s="14" t="s">
        <v>7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G7" s="268"/>
      <c r="BS7" s="14" t="s">
        <v>7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G8" s="268"/>
      <c r="BS8" s="14" t="s">
        <v>7</v>
      </c>
    </row>
    <row r="9" spans="1:74" s="1" customFormat="1" ht="14.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68"/>
      <c r="BS9" s="14" t="s">
        <v>7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G10" s="268"/>
      <c r="BS10" s="14" t="s">
        <v>7</v>
      </c>
    </row>
    <row r="11" spans="1:74" s="1" customFormat="1" ht="18.5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G11" s="268"/>
      <c r="BS11" s="14" t="s">
        <v>7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68"/>
      <c r="BS12" s="14" t="s">
        <v>7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G13" s="268"/>
      <c r="BS13" s="14" t="s">
        <v>7</v>
      </c>
    </row>
    <row r="14" spans="1:74" ht="13">
      <c r="B14" s="18"/>
      <c r="C14" s="19"/>
      <c r="D14" s="19"/>
      <c r="E14" s="273" t="s">
        <v>28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G14" s="268"/>
      <c r="BS14" s="14" t="s">
        <v>7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68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G16" s="268"/>
      <c r="BS16" s="14" t="s">
        <v>4</v>
      </c>
    </row>
    <row r="17" spans="1:71" s="1" customFormat="1" ht="18.5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G17" s="268"/>
      <c r="BS17" s="14" t="s">
        <v>5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68"/>
      <c r="BS18" s="14" t="s">
        <v>7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G19" s="268"/>
      <c r="BS19" s="14" t="s">
        <v>7</v>
      </c>
    </row>
    <row r="20" spans="1:71" s="1" customFormat="1" ht="18.5" customHeight="1">
      <c r="B20" s="18"/>
      <c r="C20" s="19"/>
      <c r="D20" s="19"/>
      <c r="E20" s="24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G20" s="268"/>
      <c r="BS20" s="14" t="s">
        <v>5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68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68"/>
    </row>
    <row r="23" spans="1:71" s="1" customFormat="1" ht="23.25" customHeight="1">
      <c r="B23" s="18"/>
      <c r="C23" s="19"/>
      <c r="D23" s="19"/>
      <c r="E23" s="275" t="s">
        <v>33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19"/>
      <c r="AP23" s="19"/>
      <c r="AQ23" s="19"/>
      <c r="AR23" s="17"/>
      <c r="BG23" s="268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68"/>
    </row>
    <row r="25" spans="1:71" s="1" customFormat="1" ht="7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68"/>
    </row>
    <row r="26" spans="1:71" s="2" customFormat="1" ht="26" customHeight="1">
      <c r="A26" s="31"/>
      <c r="B26" s="32"/>
      <c r="C26" s="33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6">
        <f>ROUND(AG94,2)</f>
        <v>0</v>
      </c>
      <c r="AL26" s="277"/>
      <c r="AM26" s="277"/>
      <c r="AN26" s="277"/>
      <c r="AO26" s="277"/>
      <c r="AP26" s="33"/>
      <c r="AQ26" s="33"/>
      <c r="AR26" s="36"/>
      <c r="BG26" s="268"/>
    </row>
    <row r="27" spans="1:71" s="2" customFormat="1" ht="7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68"/>
    </row>
    <row r="28" spans="1:71" s="2" customFormat="1" ht="13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78" t="s">
        <v>35</v>
      </c>
      <c r="M28" s="278"/>
      <c r="N28" s="278"/>
      <c r="O28" s="278"/>
      <c r="P28" s="278"/>
      <c r="Q28" s="33"/>
      <c r="R28" s="33"/>
      <c r="S28" s="33"/>
      <c r="T28" s="33"/>
      <c r="U28" s="33"/>
      <c r="V28" s="33"/>
      <c r="W28" s="278" t="s">
        <v>36</v>
      </c>
      <c r="X28" s="278"/>
      <c r="Y28" s="278"/>
      <c r="Z28" s="278"/>
      <c r="AA28" s="278"/>
      <c r="AB28" s="278"/>
      <c r="AC28" s="278"/>
      <c r="AD28" s="278"/>
      <c r="AE28" s="278"/>
      <c r="AF28" s="33"/>
      <c r="AG28" s="33"/>
      <c r="AH28" s="33"/>
      <c r="AI28" s="33"/>
      <c r="AJ28" s="33"/>
      <c r="AK28" s="278" t="s">
        <v>37</v>
      </c>
      <c r="AL28" s="278"/>
      <c r="AM28" s="278"/>
      <c r="AN28" s="278"/>
      <c r="AO28" s="278"/>
      <c r="AP28" s="33"/>
      <c r="AQ28" s="33"/>
      <c r="AR28" s="36"/>
      <c r="BG28" s="268"/>
    </row>
    <row r="29" spans="1:71" s="3" customFormat="1" ht="14.5" customHeight="1">
      <c r="B29" s="37"/>
      <c r="C29" s="38"/>
      <c r="D29" s="26" t="s">
        <v>38</v>
      </c>
      <c r="E29" s="38"/>
      <c r="F29" s="39" t="s">
        <v>39</v>
      </c>
      <c r="G29" s="38"/>
      <c r="H29" s="38"/>
      <c r="I29" s="38"/>
      <c r="J29" s="38"/>
      <c r="K29" s="38"/>
      <c r="L29" s="281">
        <v>0.2</v>
      </c>
      <c r="M29" s="280"/>
      <c r="N29" s="280"/>
      <c r="O29" s="280"/>
      <c r="P29" s="280"/>
      <c r="Q29" s="40"/>
      <c r="R29" s="40"/>
      <c r="S29" s="40"/>
      <c r="T29" s="40"/>
      <c r="U29" s="40"/>
      <c r="V29" s="40"/>
      <c r="W29" s="279">
        <f>ROUND(BB94,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40"/>
      <c r="AG29" s="40"/>
      <c r="AH29" s="40"/>
      <c r="AI29" s="40"/>
      <c r="AJ29" s="40"/>
      <c r="AK29" s="279">
        <f>ROUND(AX94, 2)</f>
        <v>0</v>
      </c>
      <c r="AL29" s="280"/>
      <c r="AM29" s="280"/>
      <c r="AN29" s="280"/>
      <c r="AO29" s="280"/>
      <c r="AP29" s="40"/>
      <c r="AQ29" s="40"/>
      <c r="AR29" s="41"/>
      <c r="AS29" s="42"/>
      <c r="AT29" s="42"/>
      <c r="AU29" s="42"/>
      <c r="AV29" s="42"/>
      <c r="AW29" s="42"/>
      <c r="AX29" s="42"/>
      <c r="AY29" s="42"/>
      <c r="AZ29" s="42"/>
      <c r="BG29" s="269"/>
    </row>
    <row r="30" spans="1:71" s="3" customFormat="1" ht="14.5" customHeight="1">
      <c r="B30" s="37"/>
      <c r="C30" s="38"/>
      <c r="D30" s="38"/>
      <c r="E30" s="38"/>
      <c r="F30" s="39" t="s">
        <v>40</v>
      </c>
      <c r="G30" s="38"/>
      <c r="H30" s="38"/>
      <c r="I30" s="38"/>
      <c r="J30" s="38"/>
      <c r="K30" s="38"/>
      <c r="L30" s="281">
        <v>0.2</v>
      </c>
      <c r="M30" s="280"/>
      <c r="N30" s="280"/>
      <c r="O30" s="280"/>
      <c r="P30" s="280"/>
      <c r="Q30" s="40"/>
      <c r="R30" s="40"/>
      <c r="S30" s="40"/>
      <c r="T30" s="40"/>
      <c r="U30" s="40"/>
      <c r="V30" s="40"/>
      <c r="W30" s="279">
        <f>ROUND(BC94,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0"/>
      <c r="AG30" s="40"/>
      <c r="AH30" s="40"/>
      <c r="AI30" s="40"/>
      <c r="AJ30" s="40"/>
      <c r="AK30" s="279">
        <f>ROUND(AY94, 2)</f>
        <v>0</v>
      </c>
      <c r="AL30" s="280"/>
      <c r="AM30" s="280"/>
      <c r="AN30" s="280"/>
      <c r="AO30" s="280"/>
      <c r="AP30" s="40"/>
      <c r="AQ30" s="40"/>
      <c r="AR30" s="41"/>
      <c r="AS30" s="42"/>
      <c r="AT30" s="42"/>
      <c r="AU30" s="42"/>
      <c r="AV30" s="42"/>
      <c r="AW30" s="42"/>
      <c r="AX30" s="42"/>
      <c r="AY30" s="42"/>
      <c r="AZ30" s="42"/>
      <c r="BG30" s="269"/>
    </row>
    <row r="31" spans="1:71" s="3" customFormat="1" ht="14.5" hidden="1" customHeight="1"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282">
        <v>0.2</v>
      </c>
      <c r="M31" s="283"/>
      <c r="N31" s="283"/>
      <c r="O31" s="283"/>
      <c r="P31" s="283"/>
      <c r="Q31" s="38"/>
      <c r="R31" s="38"/>
      <c r="S31" s="38"/>
      <c r="T31" s="38"/>
      <c r="U31" s="38"/>
      <c r="V31" s="38"/>
      <c r="W31" s="284">
        <f>ROUND(BD94,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38"/>
      <c r="AG31" s="38"/>
      <c r="AH31" s="38"/>
      <c r="AI31" s="38"/>
      <c r="AJ31" s="38"/>
      <c r="AK31" s="284">
        <v>0</v>
      </c>
      <c r="AL31" s="283"/>
      <c r="AM31" s="283"/>
      <c r="AN31" s="283"/>
      <c r="AO31" s="283"/>
      <c r="AP31" s="38"/>
      <c r="AQ31" s="38"/>
      <c r="AR31" s="43"/>
      <c r="BG31" s="269"/>
    </row>
    <row r="32" spans="1:71" s="3" customFormat="1" ht="14.5" hidden="1" customHeight="1"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282">
        <v>0.2</v>
      </c>
      <c r="M32" s="283"/>
      <c r="N32" s="283"/>
      <c r="O32" s="283"/>
      <c r="P32" s="283"/>
      <c r="Q32" s="38"/>
      <c r="R32" s="38"/>
      <c r="S32" s="38"/>
      <c r="T32" s="38"/>
      <c r="U32" s="38"/>
      <c r="V32" s="38"/>
      <c r="W32" s="284">
        <f>ROUND(BE94,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38"/>
      <c r="AG32" s="38"/>
      <c r="AH32" s="38"/>
      <c r="AI32" s="38"/>
      <c r="AJ32" s="38"/>
      <c r="AK32" s="284">
        <v>0</v>
      </c>
      <c r="AL32" s="283"/>
      <c r="AM32" s="283"/>
      <c r="AN32" s="283"/>
      <c r="AO32" s="283"/>
      <c r="AP32" s="38"/>
      <c r="AQ32" s="38"/>
      <c r="AR32" s="43"/>
      <c r="BG32" s="269"/>
    </row>
    <row r="33" spans="1:59" s="3" customFormat="1" ht="14.5" hidden="1" customHeight="1">
      <c r="B33" s="37"/>
      <c r="C33" s="38"/>
      <c r="D33" s="38"/>
      <c r="E33" s="38"/>
      <c r="F33" s="39" t="s">
        <v>43</v>
      </c>
      <c r="G33" s="38"/>
      <c r="H33" s="38"/>
      <c r="I33" s="38"/>
      <c r="J33" s="38"/>
      <c r="K33" s="38"/>
      <c r="L33" s="281">
        <v>0</v>
      </c>
      <c r="M33" s="280"/>
      <c r="N33" s="280"/>
      <c r="O33" s="280"/>
      <c r="P33" s="280"/>
      <c r="Q33" s="40"/>
      <c r="R33" s="40"/>
      <c r="S33" s="40"/>
      <c r="T33" s="40"/>
      <c r="U33" s="40"/>
      <c r="V33" s="40"/>
      <c r="W33" s="279">
        <f>ROUND(BF94,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0"/>
      <c r="AG33" s="40"/>
      <c r="AH33" s="40"/>
      <c r="AI33" s="40"/>
      <c r="AJ33" s="40"/>
      <c r="AK33" s="279">
        <v>0</v>
      </c>
      <c r="AL33" s="280"/>
      <c r="AM33" s="280"/>
      <c r="AN33" s="280"/>
      <c r="AO33" s="280"/>
      <c r="AP33" s="40"/>
      <c r="AQ33" s="40"/>
      <c r="AR33" s="41"/>
      <c r="AS33" s="42"/>
      <c r="AT33" s="42"/>
      <c r="AU33" s="42"/>
      <c r="AV33" s="42"/>
      <c r="AW33" s="42"/>
      <c r="AX33" s="42"/>
      <c r="AY33" s="42"/>
      <c r="AZ33" s="42"/>
      <c r="BG33" s="269"/>
    </row>
    <row r="34" spans="1:59" s="2" customFormat="1" ht="7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68"/>
    </row>
    <row r="35" spans="1:59" s="2" customFormat="1" ht="26" customHeight="1">
      <c r="A35" s="31"/>
      <c r="B35" s="32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288" t="s">
        <v>46</v>
      </c>
      <c r="Y35" s="286"/>
      <c r="Z35" s="286"/>
      <c r="AA35" s="286"/>
      <c r="AB35" s="286"/>
      <c r="AC35" s="46"/>
      <c r="AD35" s="46"/>
      <c r="AE35" s="46"/>
      <c r="AF35" s="46"/>
      <c r="AG35" s="46"/>
      <c r="AH35" s="46"/>
      <c r="AI35" s="46"/>
      <c r="AJ35" s="46"/>
      <c r="AK35" s="285">
        <f>SUM(AK26:AK33)</f>
        <v>0</v>
      </c>
      <c r="AL35" s="286"/>
      <c r="AM35" s="286"/>
      <c r="AN35" s="286"/>
      <c r="AO35" s="287"/>
      <c r="AP35" s="44"/>
      <c r="AQ35" s="44"/>
      <c r="AR35" s="36"/>
      <c r="BG35" s="31"/>
    </row>
    <row r="36" spans="1:59" s="2" customFormat="1" ht="7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14.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s="1" customFormat="1" ht="14.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5" customHeight="1">
      <c r="B49" s="48"/>
      <c r="C49" s="49"/>
      <c r="D49" s="50" t="s">
        <v>47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48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9" ht="11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3">
      <c r="A60" s="31"/>
      <c r="B60" s="32"/>
      <c r="C60" s="33"/>
      <c r="D60" s="53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3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3" t="s">
        <v>49</v>
      </c>
      <c r="AI60" s="35"/>
      <c r="AJ60" s="35"/>
      <c r="AK60" s="35"/>
      <c r="AL60" s="35"/>
      <c r="AM60" s="53" t="s">
        <v>50</v>
      </c>
      <c r="AN60" s="35"/>
      <c r="AO60" s="35"/>
      <c r="AP60" s="33"/>
      <c r="AQ60" s="33"/>
      <c r="AR60" s="36"/>
      <c r="BG60" s="31"/>
    </row>
    <row r="61" spans="1:59" ht="1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3">
      <c r="A64" s="31"/>
      <c r="B64" s="32"/>
      <c r="C64" s="33"/>
      <c r="D64" s="50" t="s">
        <v>51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52</v>
      </c>
      <c r="AI64" s="54"/>
      <c r="AJ64" s="54"/>
      <c r="AK64" s="54"/>
      <c r="AL64" s="54"/>
      <c r="AM64" s="54"/>
      <c r="AN64" s="54"/>
      <c r="AO64" s="54"/>
      <c r="AP64" s="33"/>
      <c r="AQ64" s="33"/>
      <c r="AR64" s="36"/>
      <c r="BG64" s="31"/>
    </row>
    <row r="65" spans="1:59" ht="11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3">
      <c r="A75" s="31"/>
      <c r="B75" s="32"/>
      <c r="C75" s="33"/>
      <c r="D75" s="53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3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3" t="s">
        <v>49</v>
      </c>
      <c r="AI75" s="35"/>
      <c r="AJ75" s="35"/>
      <c r="AK75" s="35"/>
      <c r="AL75" s="35"/>
      <c r="AM75" s="53" t="s">
        <v>50</v>
      </c>
      <c r="AN75" s="35"/>
      <c r="AO75" s="35"/>
      <c r="AP75" s="33"/>
      <c r="AQ75" s="33"/>
      <c r="AR75" s="36"/>
      <c r="BG75" s="31"/>
    </row>
    <row r="76" spans="1:59" s="2" customFormat="1" ht="1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2" customFormat="1" ht="7" customHeight="1">
      <c r="A77" s="3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6"/>
      <c r="BG77" s="31"/>
    </row>
    <row r="81" spans="1:91" s="2" customFormat="1" ht="7" customHeight="1">
      <c r="A81" s="31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6"/>
      <c r="BG81" s="31"/>
    </row>
    <row r="82" spans="1:91" s="2" customFormat="1" ht="25" customHeight="1">
      <c r="A82" s="31"/>
      <c r="B82" s="32"/>
      <c r="C82" s="20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1" s="2" customFormat="1" ht="7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1" s="4" customFormat="1" ht="12" customHeight="1">
      <c r="B84" s="59"/>
      <c r="C84" s="26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44421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7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42" t="str">
        <f>K6</f>
        <v>SVEREPEC - ZÁKLADNÁ ŠKOLA S MATERSKOU ŠKOLOU, ZNÍŽENIE ENERGETICKEJ NÁROČNOSTI BUDOVY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P85" s="64"/>
      <c r="AQ85" s="64"/>
      <c r="AR85" s="65"/>
    </row>
    <row r="86" spans="1:91" s="2" customFormat="1" ht="7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6" t="str">
        <f>IF(K8="","",K8)</f>
        <v>KN-C 654/11, k.ú. SVEREPEC, č. súp. 240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4" t="str">
        <f>IF(AN8= "","",AN8)</f>
        <v/>
      </c>
      <c r="AN87" s="244"/>
      <c r="AO87" s="33"/>
      <c r="AP87" s="33"/>
      <c r="AQ87" s="33"/>
      <c r="AR87" s="36"/>
      <c r="BG87" s="31"/>
    </row>
    <row r="88" spans="1:91" s="2" customFormat="1" ht="7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1" s="2" customFormat="1" ht="15.25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60" t="str">
        <f>IF(E11= "","",E11)</f>
        <v>OBEC SVEREPEC, OBECNÝ ÚRAD 215, 017 01 POVAŽSKÁ BY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45" t="str">
        <f>IF(E17="","",E17)</f>
        <v>Brightsol s. r. o.</v>
      </c>
      <c r="AN89" s="246"/>
      <c r="AO89" s="246"/>
      <c r="AP89" s="246"/>
      <c r="AQ89" s="33"/>
      <c r="AR89" s="36"/>
      <c r="AS89" s="247" t="s">
        <v>54</v>
      </c>
      <c r="AT89" s="24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9"/>
      <c r="BG89" s="31"/>
    </row>
    <row r="90" spans="1:91" s="2" customFormat="1" ht="15.25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60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45" t="str">
        <f>IF(E20="","",E20)</f>
        <v>Brightsol s. r. o.</v>
      </c>
      <c r="AN90" s="246"/>
      <c r="AO90" s="246"/>
      <c r="AP90" s="246"/>
      <c r="AQ90" s="33"/>
      <c r="AR90" s="36"/>
      <c r="AS90" s="249"/>
      <c r="AT90" s="250"/>
      <c r="AU90" s="70"/>
      <c r="AV90" s="70"/>
      <c r="AW90" s="70"/>
      <c r="AX90" s="70"/>
      <c r="AY90" s="70"/>
      <c r="AZ90" s="70"/>
      <c r="BA90" s="70"/>
      <c r="BB90" s="70"/>
      <c r="BC90" s="70"/>
      <c r="BD90" s="70"/>
      <c r="BE90" s="70"/>
      <c r="BF90" s="71"/>
      <c r="BG90" s="31"/>
    </row>
    <row r="91" spans="1:91" s="2" customFormat="1" ht="10.7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1"/>
      <c r="AT91" s="25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3"/>
      <c r="BG91" s="31"/>
    </row>
    <row r="92" spans="1:91" s="2" customFormat="1" ht="29.25" customHeight="1">
      <c r="A92" s="31"/>
      <c r="B92" s="32"/>
      <c r="C92" s="253" t="s">
        <v>55</v>
      </c>
      <c r="D92" s="254"/>
      <c r="E92" s="254"/>
      <c r="F92" s="254"/>
      <c r="G92" s="254"/>
      <c r="H92" s="74"/>
      <c r="I92" s="256" t="s">
        <v>56</v>
      </c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5" t="s">
        <v>57</v>
      </c>
      <c r="AH92" s="254"/>
      <c r="AI92" s="254"/>
      <c r="AJ92" s="254"/>
      <c r="AK92" s="254"/>
      <c r="AL92" s="254"/>
      <c r="AM92" s="254"/>
      <c r="AN92" s="256" t="s">
        <v>58</v>
      </c>
      <c r="AO92" s="254"/>
      <c r="AP92" s="257"/>
      <c r="AQ92" s="75" t="s">
        <v>59</v>
      </c>
      <c r="AR92" s="36"/>
      <c r="AS92" s="76" t="s">
        <v>60</v>
      </c>
      <c r="AT92" s="77" t="s">
        <v>61</v>
      </c>
      <c r="AU92" s="77" t="s">
        <v>62</v>
      </c>
      <c r="AV92" s="77" t="s">
        <v>63</v>
      </c>
      <c r="AW92" s="77" t="s">
        <v>64</v>
      </c>
      <c r="AX92" s="77" t="s">
        <v>65</v>
      </c>
      <c r="AY92" s="77" t="s">
        <v>66</v>
      </c>
      <c r="AZ92" s="77" t="s">
        <v>67</v>
      </c>
      <c r="BA92" s="77" t="s">
        <v>68</v>
      </c>
      <c r="BB92" s="77" t="s">
        <v>69</v>
      </c>
      <c r="BC92" s="77" t="s">
        <v>70</v>
      </c>
      <c r="BD92" s="77" t="s">
        <v>71</v>
      </c>
      <c r="BE92" s="77" t="s">
        <v>72</v>
      </c>
      <c r="BF92" s="78" t="s">
        <v>73</v>
      </c>
      <c r="BG92" s="31"/>
    </row>
    <row r="93" spans="1:91" s="2" customFormat="1" ht="10.7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/>
      <c r="BF93" s="81"/>
      <c r="BG93" s="31"/>
    </row>
    <row r="94" spans="1:91" s="6" customFormat="1" ht="32.5" customHeight="1"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65">
        <f>ROUND(AG95+SUM(AG96:AG98),2)</f>
        <v>0</v>
      </c>
      <c r="AH94" s="265"/>
      <c r="AI94" s="265"/>
      <c r="AJ94" s="265"/>
      <c r="AK94" s="265"/>
      <c r="AL94" s="265"/>
      <c r="AM94" s="265"/>
      <c r="AN94" s="266">
        <f t="shared" ref="AN94:AN101" si="0">SUM(AG94,AV94)</f>
        <v>0</v>
      </c>
      <c r="AO94" s="266"/>
      <c r="AP94" s="266"/>
      <c r="AQ94" s="86" t="s">
        <v>1</v>
      </c>
      <c r="AR94" s="87"/>
      <c r="AS94" s="88">
        <f>ROUND(AS95+SUM(AS96:AS98),2)</f>
        <v>0</v>
      </c>
      <c r="AT94" s="89">
        <f>ROUND(AT95+SUM(AT96:AT98),2)</f>
        <v>0</v>
      </c>
      <c r="AU94" s="90">
        <f>ROUND(AU95+SUM(AU96:AU98),2)</f>
        <v>0</v>
      </c>
      <c r="AV94" s="90">
        <f t="shared" ref="AV94:AV101" si="1">ROUND(SUM(AX94:AY94),2)</f>
        <v>0</v>
      </c>
      <c r="AW94" s="91">
        <f>ROUND(AW95+SUM(AW96:AW98),5)</f>
        <v>0</v>
      </c>
      <c r="AX94" s="90">
        <f>ROUND(BB94*L29,2)</f>
        <v>0</v>
      </c>
      <c r="AY94" s="90">
        <f>ROUND(BC94*L30,2)</f>
        <v>0</v>
      </c>
      <c r="AZ94" s="90">
        <f>ROUND(BD94*L29,2)</f>
        <v>0</v>
      </c>
      <c r="BA94" s="90">
        <f>ROUND(BE94*L30,2)</f>
        <v>0</v>
      </c>
      <c r="BB94" s="90">
        <f>ROUND(BB95+SUM(BB96:BB98),2)</f>
        <v>0</v>
      </c>
      <c r="BC94" s="90">
        <f>ROUND(BC95+SUM(BC96:BC98),2)</f>
        <v>0</v>
      </c>
      <c r="BD94" s="90">
        <f>ROUND(BD95+SUM(BD96:BD98),2)</f>
        <v>0</v>
      </c>
      <c r="BE94" s="90">
        <f>ROUND(BE95+SUM(BE96:BE98),2)</f>
        <v>0</v>
      </c>
      <c r="BF94" s="92">
        <f>ROUND(BF95+SUM(BF96:BF98),2)</f>
        <v>0</v>
      </c>
      <c r="BS94" s="93" t="s">
        <v>75</v>
      </c>
      <c r="BT94" s="93" t="s">
        <v>76</v>
      </c>
      <c r="BU94" s="94" t="s">
        <v>77</v>
      </c>
      <c r="BV94" s="93" t="s">
        <v>78</v>
      </c>
      <c r="BW94" s="93" t="s">
        <v>6</v>
      </c>
      <c r="BX94" s="93" t="s">
        <v>79</v>
      </c>
      <c r="CL94" s="93" t="s">
        <v>1</v>
      </c>
    </row>
    <row r="95" spans="1:91" s="7" customFormat="1" ht="16.5" customHeight="1">
      <c r="A95" s="95" t="s">
        <v>80</v>
      </c>
      <c r="B95" s="96"/>
      <c r="C95" s="97"/>
      <c r="D95" s="258" t="s">
        <v>81</v>
      </c>
      <c r="E95" s="258"/>
      <c r="F95" s="258"/>
      <c r="G95" s="258"/>
      <c r="H95" s="258"/>
      <c r="I95" s="98"/>
      <c r="J95" s="258" t="s">
        <v>82</v>
      </c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58"/>
      <c r="AE95" s="258"/>
      <c r="AF95" s="258"/>
      <c r="AG95" s="259">
        <f>'BL - Bleskozvod a uzemnenie'!K32</f>
        <v>0</v>
      </c>
      <c r="AH95" s="260"/>
      <c r="AI95" s="260"/>
      <c r="AJ95" s="260"/>
      <c r="AK95" s="260"/>
      <c r="AL95" s="260"/>
      <c r="AM95" s="260"/>
      <c r="AN95" s="259">
        <f t="shared" si="0"/>
        <v>0</v>
      </c>
      <c r="AO95" s="260"/>
      <c r="AP95" s="260"/>
      <c r="AQ95" s="99" t="s">
        <v>83</v>
      </c>
      <c r="AR95" s="100"/>
      <c r="AS95" s="101">
        <f>'BL - Bleskozvod a uzemnenie'!K30</f>
        <v>0</v>
      </c>
      <c r="AT95" s="102">
        <f>'BL - Bleskozvod a uzemnenie'!K31</f>
        <v>0</v>
      </c>
      <c r="AU95" s="102">
        <v>0</v>
      </c>
      <c r="AV95" s="102">
        <f t="shared" si="1"/>
        <v>0</v>
      </c>
      <c r="AW95" s="103">
        <f>'BL - Bleskozvod a uzemnenie'!T121</f>
        <v>0</v>
      </c>
      <c r="AX95" s="102">
        <f>'BL - Bleskozvod a uzemnenie'!K35</f>
        <v>0</v>
      </c>
      <c r="AY95" s="102">
        <f>'BL - Bleskozvod a uzemnenie'!K36</f>
        <v>0</v>
      </c>
      <c r="AZ95" s="102">
        <f>'BL - Bleskozvod a uzemnenie'!K37</f>
        <v>0</v>
      </c>
      <c r="BA95" s="102">
        <f>'BL - Bleskozvod a uzemnenie'!K38</f>
        <v>0</v>
      </c>
      <c r="BB95" s="102">
        <f>'BL - Bleskozvod a uzemnenie'!F35</f>
        <v>0</v>
      </c>
      <c r="BC95" s="102">
        <f>'BL - Bleskozvod a uzemnenie'!F36</f>
        <v>0</v>
      </c>
      <c r="BD95" s="102">
        <f>'BL - Bleskozvod a uzemnenie'!F37</f>
        <v>0</v>
      </c>
      <c r="BE95" s="102">
        <f>'BL - Bleskozvod a uzemnenie'!F38</f>
        <v>0</v>
      </c>
      <c r="BF95" s="104">
        <f>'BL - Bleskozvod a uzemnenie'!F39</f>
        <v>0</v>
      </c>
      <c r="BT95" s="105" t="s">
        <v>84</v>
      </c>
      <c r="BV95" s="105" t="s">
        <v>78</v>
      </c>
      <c r="BW95" s="105" t="s">
        <v>85</v>
      </c>
      <c r="BX95" s="105" t="s">
        <v>6</v>
      </c>
      <c r="CL95" s="105" t="s">
        <v>1</v>
      </c>
      <c r="CM95" s="105" t="s">
        <v>76</v>
      </c>
    </row>
    <row r="96" spans="1:91" s="7" customFormat="1" ht="16.5" customHeight="1">
      <c r="A96" s="95" t="s">
        <v>80</v>
      </c>
      <c r="B96" s="96"/>
      <c r="C96" s="97"/>
      <c r="D96" s="258" t="s">
        <v>86</v>
      </c>
      <c r="E96" s="258"/>
      <c r="F96" s="258"/>
      <c r="G96" s="258"/>
      <c r="H96" s="258"/>
      <c r="I96" s="98"/>
      <c r="J96" s="258" t="s">
        <v>87</v>
      </c>
      <c r="K96" s="258"/>
      <c r="L96" s="258"/>
      <c r="M96" s="258"/>
      <c r="N96" s="258"/>
      <c r="O96" s="258"/>
      <c r="P96" s="258"/>
      <c r="Q96" s="258"/>
      <c r="R96" s="258"/>
      <c r="S96" s="258"/>
      <c r="T96" s="258"/>
      <c r="U96" s="258"/>
      <c r="V96" s="258"/>
      <c r="W96" s="258"/>
      <c r="X96" s="258"/>
      <c r="Y96" s="258"/>
      <c r="Z96" s="258"/>
      <c r="AA96" s="258"/>
      <c r="AB96" s="258"/>
      <c r="AC96" s="258"/>
      <c r="AD96" s="258"/>
      <c r="AE96" s="258"/>
      <c r="AF96" s="258"/>
      <c r="AG96" s="259">
        <f>'OSV - Umelé osvetlenie'!K32</f>
        <v>0</v>
      </c>
      <c r="AH96" s="260"/>
      <c r="AI96" s="260"/>
      <c r="AJ96" s="260"/>
      <c r="AK96" s="260"/>
      <c r="AL96" s="260"/>
      <c r="AM96" s="260"/>
      <c r="AN96" s="259">
        <f t="shared" si="0"/>
        <v>0</v>
      </c>
      <c r="AO96" s="260"/>
      <c r="AP96" s="260"/>
      <c r="AQ96" s="99" t="s">
        <v>83</v>
      </c>
      <c r="AR96" s="100"/>
      <c r="AS96" s="101">
        <f>'OSV - Umelé osvetlenie'!K30</f>
        <v>0</v>
      </c>
      <c r="AT96" s="102">
        <f>'OSV - Umelé osvetlenie'!K31</f>
        <v>0</v>
      </c>
      <c r="AU96" s="102">
        <v>0</v>
      </c>
      <c r="AV96" s="102">
        <f t="shared" si="1"/>
        <v>0</v>
      </c>
      <c r="AW96" s="103">
        <f>'OSV - Umelé osvetlenie'!T122</f>
        <v>0</v>
      </c>
      <c r="AX96" s="102">
        <f>'OSV - Umelé osvetlenie'!K35</f>
        <v>0</v>
      </c>
      <c r="AY96" s="102">
        <f>'OSV - Umelé osvetlenie'!K36</f>
        <v>0</v>
      </c>
      <c r="AZ96" s="102">
        <f>'OSV - Umelé osvetlenie'!K37</f>
        <v>0</v>
      </c>
      <c r="BA96" s="102">
        <f>'OSV - Umelé osvetlenie'!K38</f>
        <v>0</v>
      </c>
      <c r="BB96" s="102">
        <f>'OSV - Umelé osvetlenie'!F35</f>
        <v>0</v>
      </c>
      <c r="BC96" s="102">
        <f>'OSV - Umelé osvetlenie'!F36</f>
        <v>0</v>
      </c>
      <c r="BD96" s="102">
        <f>'OSV - Umelé osvetlenie'!F37</f>
        <v>0</v>
      </c>
      <c r="BE96" s="102">
        <f>'OSV - Umelé osvetlenie'!F38</f>
        <v>0</v>
      </c>
      <c r="BF96" s="104">
        <f>'OSV - Umelé osvetlenie'!F39</f>
        <v>0</v>
      </c>
      <c r="BT96" s="105" t="s">
        <v>84</v>
      </c>
      <c r="BV96" s="105" t="s">
        <v>78</v>
      </c>
      <c r="BW96" s="105" t="s">
        <v>88</v>
      </c>
      <c r="BX96" s="105" t="s">
        <v>6</v>
      </c>
      <c r="CL96" s="105" t="s">
        <v>1</v>
      </c>
      <c r="CM96" s="105" t="s">
        <v>76</v>
      </c>
    </row>
    <row r="97" spans="1:91" s="7" customFormat="1" ht="16.5" customHeight="1">
      <c r="A97" s="95" t="s">
        <v>80</v>
      </c>
      <c r="B97" s="96"/>
      <c r="C97" s="97"/>
      <c r="D97" s="258" t="s">
        <v>89</v>
      </c>
      <c r="E97" s="258"/>
      <c r="F97" s="258"/>
      <c r="G97" s="258"/>
      <c r="H97" s="258"/>
      <c r="I97" s="98"/>
      <c r="J97" s="258" t="s">
        <v>90</v>
      </c>
      <c r="K97" s="258"/>
      <c r="L97" s="258"/>
      <c r="M97" s="258"/>
      <c r="N97" s="258"/>
      <c r="O97" s="258"/>
      <c r="P97" s="258"/>
      <c r="Q97" s="258"/>
      <c r="R97" s="258"/>
      <c r="S97" s="258"/>
      <c r="T97" s="258"/>
      <c r="U97" s="258"/>
      <c r="V97" s="258"/>
      <c r="W97" s="258"/>
      <c r="X97" s="258"/>
      <c r="Y97" s="258"/>
      <c r="Z97" s="258"/>
      <c r="AA97" s="258"/>
      <c r="AB97" s="258"/>
      <c r="AC97" s="258"/>
      <c r="AD97" s="258"/>
      <c r="AE97" s="258"/>
      <c r="AF97" s="258"/>
      <c r="AG97" s="259">
        <f>'SIL - Vnútorné silové roz...'!K32</f>
        <v>0</v>
      </c>
      <c r="AH97" s="260"/>
      <c r="AI97" s="260"/>
      <c r="AJ97" s="260"/>
      <c r="AK97" s="260"/>
      <c r="AL97" s="260"/>
      <c r="AM97" s="260"/>
      <c r="AN97" s="259">
        <f t="shared" si="0"/>
        <v>0</v>
      </c>
      <c r="AO97" s="260"/>
      <c r="AP97" s="260"/>
      <c r="AQ97" s="99" t="s">
        <v>83</v>
      </c>
      <c r="AR97" s="100"/>
      <c r="AS97" s="101">
        <f>'SIL - Vnútorné silové roz...'!K30</f>
        <v>0</v>
      </c>
      <c r="AT97" s="102">
        <f>'SIL - Vnútorné silové roz...'!K31</f>
        <v>0</v>
      </c>
      <c r="AU97" s="102">
        <v>0</v>
      </c>
      <c r="AV97" s="102">
        <f t="shared" si="1"/>
        <v>0</v>
      </c>
      <c r="AW97" s="103">
        <f>'SIL - Vnútorné silové roz...'!T120</f>
        <v>0</v>
      </c>
      <c r="AX97" s="102">
        <f>'SIL - Vnútorné silové roz...'!K35</f>
        <v>0</v>
      </c>
      <c r="AY97" s="102">
        <f>'SIL - Vnútorné silové roz...'!K36</f>
        <v>0</v>
      </c>
      <c r="AZ97" s="102">
        <f>'SIL - Vnútorné silové roz...'!K37</f>
        <v>0</v>
      </c>
      <c r="BA97" s="102">
        <f>'SIL - Vnútorné silové roz...'!K38</f>
        <v>0</v>
      </c>
      <c r="BB97" s="102">
        <f>'SIL - Vnútorné silové roz...'!F35</f>
        <v>0</v>
      </c>
      <c r="BC97" s="102">
        <f>'SIL - Vnútorné silové roz...'!F36</f>
        <v>0</v>
      </c>
      <c r="BD97" s="102">
        <f>'SIL - Vnútorné silové roz...'!F37</f>
        <v>0</v>
      </c>
      <c r="BE97" s="102">
        <f>'SIL - Vnútorné silové roz...'!F38</f>
        <v>0</v>
      </c>
      <c r="BF97" s="104">
        <f>'SIL - Vnútorné silové roz...'!F39</f>
        <v>0</v>
      </c>
      <c r="BT97" s="105" t="s">
        <v>84</v>
      </c>
      <c r="BV97" s="105" t="s">
        <v>78</v>
      </c>
      <c r="BW97" s="105" t="s">
        <v>91</v>
      </c>
      <c r="BX97" s="105" t="s">
        <v>6</v>
      </c>
      <c r="CL97" s="105" t="s">
        <v>1</v>
      </c>
      <c r="CM97" s="105" t="s">
        <v>76</v>
      </c>
    </row>
    <row r="98" spans="1:91" s="7" customFormat="1" ht="16.5" customHeight="1">
      <c r="B98" s="96"/>
      <c r="C98" s="97"/>
      <c r="D98" s="258" t="s">
        <v>92</v>
      </c>
      <c r="E98" s="258"/>
      <c r="F98" s="258"/>
      <c r="G98" s="258"/>
      <c r="H98" s="258"/>
      <c r="I98" s="98"/>
      <c r="J98" s="258" t="s">
        <v>93</v>
      </c>
      <c r="K98" s="258"/>
      <c r="L98" s="258"/>
      <c r="M98" s="258"/>
      <c r="N98" s="258"/>
      <c r="O98" s="258"/>
      <c r="P98" s="258"/>
      <c r="Q98" s="258"/>
      <c r="R98" s="258"/>
      <c r="S98" s="258"/>
      <c r="T98" s="258"/>
      <c r="U98" s="258"/>
      <c r="V98" s="258"/>
      <c r="W98" s="258"/>
      <c r="X98" s="258"/>
      <c r="Y98" s="258"/>
      <c r="Z98" s="258"/>
      <c r="AA98" s="258"/>
      <c r="AB98" s="258"/>
      <c r="AC98" s="258"/>
      <c r="AD98" s="258"/>
      <c r="AE98" s="258"/>
      <c r="AF98" s="258"/>
      <c r="AG98" s="261">
        <f>ROUND(SUM(AG99:AG101),2)</f>
        <v>0</v>
      </c>
      <c r="AH98" s="260"/>
      <c r="AI98" s="260"/>
      <c r="AJ98" s="260"/>
      <c r="AK98" s="260"/>
      <c r="AL98" s="260"/>
      <c r="AM98" s="260"/>
      <c r="AN98" s="259">
        <f t="shared" si="0"/>
        <v>0</v>
      </c>
      <c r="AO98" s="260"/>
      <c r="AP98" s="260"/>
      <c r="AQ98" s="99" t="s">
        <v>83</v>
      </c>
      <c r="AR98" s="100"/>
      <c r="AS98" s="106">
        <f>ROUND(SUM(AS99:AS101),2)</f>
        <v>0</v>
      </c>
      <c r="AT98" s="107">
        <f>ROUND(SUM(AT99:AT101),2)</f>
        <v>0</v>
      </c>
      <c r="AU98" s="102">
        <f>ROUND(SUM(AU99:AU101),2)</f>
        <v>0</v>
      </c>
      <c r="AV98" s="102">
        <f t="shared" si="1"/>
        <v>0</v>
      </c>
      <c r="AW98" s="103">
        <f>ROUND(SUM(AW99:AW101),5)</f>
        <v>0</v>
      </c>
      <c r="AX98" s="102">
        <f>ROUND(BB98*L29,2)</f>
        <v>0</v>
      </c>
      <c r="AY98" s="102">
        <f>ROUND(BC98*L30,2)</f>
        <v>0</v>
      </c>
      <c r="AZ98" s="102">
        <f>ROUND(BD98*L29,2)</f>
        <v>0</v>
      </c>
      <c r="BA98" s="102">
        <f>ROUND(BE98*L30,2)</f>
        <v>0</v>
      </c>
      <c r="BB98" s="102">
        <f>ROUND(SUM(BB99:BB101),2)</f>
        <v>0</v>
      </c>
      <c r="BC98" s="102">
        <f>ROUND(SUM(BC99:BC101),2)</f>
        <v>0</v>
      </c>
      <c r="BD98" s="102">
        <f>ROUND(SUM(BD99:BD101),2)</f>
        <v>0</v>
      </c>
      <c r="BE98" s="102">
        <f>ROUND(SUM(BE99:BE101),2)</f>
        <v>0</v>
      </c>
      <c r="BF98" s="104">
        <f>ROUND(SUM(BF99:BF101),2)</f>
        <v>0</v>
      </c>
      <c r="BS98" s="105" t="s">
        <v>75</v>
      </c>
      <c r="BT98" s="105" t="s">
        <v>84</v>
      </c>
      <c r="BV98" s="105" t="s">
        <v>78</v>
      </c>
      <c r="BW98" s="105" t="s">
        <v>94</v>
      </c>
      <c r="BX98" s="105" t="s">
        <v>6</v>
      </c>
      <c r="CL98" s="105" t="s">
        <v>1</v>
      </c>
      <c r="CM98" s="105" t="s">
        <v>76</v>
      </c>
    </row>
    <row r="99" spans="1:91" s="4" customFormat="1" ht="16.5" customHeight="1">
      <c r="A99" s="95" t="s">
        <v>80</v>
      </c>
      <c r="B99" s="59"/>
      <c r="C99" s="108"/>
      <c r="D99" s="108"/>
      <c r="E99" s="264" t="s">
        <v>92</v>
      </c>
      <c r="F99" s="264"/>
      <c r="G99" s="264"/>
      <c r="H99" s="264"/>
      <c r="I99" s="264"/>
      <c r="J99" s="108"/>
      <c r="K99" s="264" t="s">
        <v>93</v>
      </c>
      <c r="L99" s="264"/>
      <c r="M99" s="264"/>
      <c r="N99" s="264"/>
      <c r="O99" s="264"/>
      <c r="P99" s="264"/>
      <c r="Q99" s="264"/>
      <c r="R99" s="264"/>
      <c r="S99" s="264"/>
      <c r="T99" s="264"/>
      <c r="U99" s="264"/>
      <c r="V99" s="264"/>
      <c r="W99" s="264"/>
      <c r="X99" s="264"/>
      <c r="Y99" s="264"/>
      <c r="Z99" s="264"/>
      <c r="AA99" s="264"/>
      <c r="AB99" s="264"/>
      <c r="AC99" s="264"/>
      <c r="AD99" s="264"/>
      <c r="AE99" s="264"/>
      <c r="AF99" s="264"/>
      <c r="AG99" s="262">
        <f>'FTV - Fotovoltický zdroj'!K32</f>
        <v>0</v>
      </c>
      <c r="AH99" s="263"/>
      <c r="AI99" s="263"/>
      <c r="AJ99" s="263"/>
      <c r="AK99" s="263"/>
      <c r="AL99" s="263"/>
      <c r="AM99" s="263"/>
      <c r="AN99" s="262">
        <f t="shared" si="0"/>
        <v>0</v>
      </c>
      <c r="AO99" s="263"/>
      <c r="AP99" s="263"/>
      <c r="AQ99" s="109" t="s">
        <v>95</v>
      </c>
      <c r="AR99" s="61"/>
      <c r="AS99" s="110">
        <f>'FTV - Fotovoltický zdroj'!K30</f>
        <v>0</v>
      </c>
      <c r="AT99" s="111">
        <f>'FTV - Fotovoltický zdroj'!K31</f>
        <v>0</v>
      </c>
      <c r="AU99" s="111">
        <v>0</v>
      </c>
      <c r="AV99" s="111">
        <f t="shared" si="1"/>
        <v>0</v>
      </c>
      <c r="AW99" s="112">
        <f>'FTV - Fotovoltický zdroj'!T123</f>
        <v>0</v>
      </c>
      <c r="AX99" s="111">
        <f>'FTV - Fotovoltický zdroj'!K35</f>
        <v>0</v>
      </c>
      <c r="AY99" s="111">
        <f>'FTV - Fotovoltický zdroj'!K36</f>
        <v>0</v>
      </c>
      <c r="AZ99" s="111">
        <f>'FTV - Fotovoltický zdroj'!K37</f>
        <v>0</v>
      </c>
      <c r="BA99" s="111">
        <f>'FTV - Fotovoltický zdroj'!K38</f>
        <v>0</v>
      </c>
      <c r="BB99" s="111">
        <f>'FTV - Fotovoltický zdroj'!F35</f>
        <v>0</v>
      </c>
      <c r="BC99" s="111">
        <f>'FTV - Fotovoltický zdroj'!F36</f>
        <v>0</v>
      </c>
      <c r="BD99" s="111">
        <f>'FTV - Fotovoltický zdroj'!F37</f>
        <v>0</v>
      </c>
      <c r="BE99" s="111">
        <f>'FTV - Fotovoltický zdroj'!F38</f>
        <v>0</v>
      </c>
      <c r="BF99" s="113">
        <f>'FTV - Fotovoltický zdroj'!F39</f>
        <v>0</v>
      </c>
      <c r="BT99" s="114" t="s">
        <v>96</v>
      </c>
      <c r="BU99" s="114" t="s">
        <v>97</v>
      </c>
      <c r="BV99" s="114" t="s">
        <v>78</v>
      </c>
      <c r="BW99" s="114" t="s">
        <v>94</v>
      </c>
      <c r="BX99" s="114" t="s">
        <v>6</v>
      </c>
      <c r="CL99" s="114" t="s">
        <v>1</v>
      </c>
      <c r="CM99" s="114" t="s">
        <v>76</v>
      </c>
    </row>
    <row r="100" spans="1:91" s="4" customFormat="1" ht="16.5" customHeight="1">
      <c r="A100" s="95" t="s">
        <v>80</v>
      </c>
      <c r="B100" s="59"/>
      <c r="C100" s="108"/>
      <c r="D100" s="108"/>
      <c r="E100" s="264" t="s">
        <v>98</v>
      </c>
      <c r="F100" s="264"/>
      <c r="G100" s="264"/>
      <c r="H100" s="264"/>
      <c r="I100" s="264"/>
      <c r="J100" s="108"/>
      <c r="K100" s="264" t="s">
        <v>99</v>
      </c>
      <c r="L100" s="264"/>
      <c r="M100" s="264"/>
      <c r="N100" s="264"/>
      <c r="O100" s="264"/>
      <c r="P100" s="264"/>
      <c r="Q100" s="264"/>
      <c r="R100" s="264"/>
      <c r="S100" s="264"/>
      <c r="T100" s="264"/>
      <c r="U100" s="264"/>
      <c r="V100" s="264"/>
      <c r="W100" s="264"/>
      <c r="X100" s="264"/>
      <c r="Y100" s="264"/>
      <c r="Z100" s="264"/>
      <c r="AA100" s="264"/>
      <c r="AB100" s="264"/>
      <c r="AC100" s="264"/>
      <c r="AD100" s="264"/>
      <c r="AE100" s="264"/>
      <c r="AF100" s="264"/>
      <c r="AG100" s="262">
        <f>'RFTVE - Rozvádzač'!K34</f>
        <v>0</v>
      </c>
      <c r="AH100" s="263"/>
      <c r="AI100" s="263"/>
      <c r="AJ100" s="263"/>
      <c r="AK100" s="263"/>
      <c r="AL100" s="263"/>
      <c r="AM100" s="263"/>
      <c r="AN100" s="262">
        <f t="shared" si="0"/>
        <v>0</v>
      </c>
      <c r="AO100" s="263"/>
      <c r="AP100" s="263"/>
      <c r="AQ100" s="109" t="s">
        <v>95</v>
      </c>
      <c r="AR100" s="61"/>
      <c r="AS100" s="110">
        <f>'RFTVE - Rozvádzač'!K32</f>
        <v>0</v>
      </c>
      <c r="AT100" s="111">
        <f>'RFTVE - Rozvádzač'!K33</f>
        <v>0</v>
      </c>
      <c r="AU100" s="111">
        <v>0</v>
      </c>
      <c r="AV100" s="111">
        <f t="shared" si="1"/>
        <v>0</v>
      </c>
      <c r="AW100" s="112">
        <f>'RFTVE - Rozvádzač'!T122</f>
        <v>0</v>
      </c>
      <c r="AX100" s="111">
        <f>'RFTVE - Rozvádzač'!K37</f>
        <v>0</v>
      </c>
      <c r="AY100" s="111">
        <f>'RFTVE - Rozvádzač'!K38</f>
        <v>0</v>
      </c>
      <c r="AZ100" s="111">
        <f>'RFTVE - Rozvádzač'!K39</f>
        <v>0</v>
      </c>
      <c r="BA100" s="111">
        <f>'RFTVE - Rozvádzač'!K40</f>
        <v>0</v>
      </c>
      <c r="BB100" s="111">
        <f>'RFTVE - Rozvádzač'!F37</f>
        <v>0</v>
      </c>
      <c r="BC100" s="111">
        <f>'RFTVE - Rozvádzač'!F38</f>
        <v>0</v>
      </c>
      <c r="BD100" s="111">
        <f>'RFTVE - Rozvádzač'!F39</f>
        <v>0</v>
      </c>
      <c r="BE100" s="111">
        <f>'RFTVE - Rozvádzač'!F40</f>
        <v>0</v>
      </c>
      <c r="BF100" s="113">
        <f>'RFTVE - Rozvádzač'!F41</f>
        <v>0</v>
      </c>
      <c r="BT100" s="114" t="s">
        <v>96</v>
      </c>
      <c r="BV100" s="114" t="s">
        <v>78</v>
      </c>
      <c r="BW100" s="114" t="s">
        <v>100</v>
      </c>
      <c r="BX100" s="114" t="s">
        <v>94</v>
      </c>
      <c r="CL100" s="114" t="s">
        <v>1</v>
      </c>
    </row>
    <row r="101" spans="1:91" s="4" customFormat="1" ht="16.5" customHeight="1">
      <c r="A101" s="95" t="s">
        <v>80</v>
      </c>
      <c r="B101" s="59"/>
      <c r="C101" s="108"/>
      <c r="D101" s="108"/>
      <c r="E101" s="264" t="s">
        <v>101</v>
      </c>
      <c r="F101" s="264"/>
      <c r="G101" s="264"/>
      <c r="H101" s="264"/>
      <c r="I101" s="264"/>
      <c r="J101" s="108"/>
      <c r="K101" s="264" t="s">
        <v>99</v>
      </c>
      <c r="L101" s="264"/>
      <c r="M101" s="264"/>
      <c r="N101" s="264"/>
      <c r="O101" s="264"/>
      <c r="P101" s="264"/>
      <c r="Q101" s="264"/>
      <c r="R101" s="264"/>
      <c r="S101" s="264"/>
      <c r="T101" s="264"/>
      <c r="U101" s="264"/>
      <c r="V101" s="264"/>
      <c r="W101" s="264"/>
      <c r="X101" s="264"/>
      <c r="Y101" s="264"/>
      <c r="Z101" s="264"/>
      <c r="AA101" s="264"/>
      <c r="AB101" s="264"/>
      <c r="AC101" s="264"/>
      <c r="AD101" s="264"/>
      <c r="AE101" s="264"/>
      <c r="AF101" s="264"/>
      <c r="AG101" s="262">
        <f>'RH - Rozvádzač'!K34</f>
        <v>0</v>
      </c>
      <c r="AH101" s="263"/>
      <c r="AI101" s="263"/>
      <c r="AJ101" s="263"/>
      <c r="AK101" s="263"/>
      <c r="AL101" s="263"/>
      <c r="AM101" s="263"/>
      <c r="AN101" s="262">
        <f t="shared" si="0"/>
        <v>0</v>
      </c>
      <c r="AO101" s="263"/>
      <c r="AP101" s="263"/>
      <c r="AQ101" s="109" t="s">
        <v>95</v>
      </c>
      <c r="AR101" s="61"/>
      <c r="AS101" s="115">
        <f>'RH - Rozvádzač'!K32</f>
        <v>0</v>
      </c>
      <c r="AT101" s="116">
        <f>'RH - Rozvádzač'!K33</f>
        <v>0</v>
      </c>
      <c r="AU101" s="116">
        <v>0</v>
      </c>
      <c r="AV101" s="116">
        <f t="shared" si="1"/>
        <v>0</v>
      </c>
      <c r="AW101" s="117">
        <f>'RH - Rozvádzač'!T122</f>
        <v>0</v>
      </c>
      <c r="AX101" s="116">
        <f>'RH - Rozvádzač'!K37</f>
        <v>0</v>
      </c>
      <c r="AY101" s="116">
        <f>'RH - Rozvádzač'!K38</f>
        <v>0</v>
      </c>
      <c r="AZ101" s="116">
        <f>'RH - Rozvádzač'!K39</f>
        <v>0</v>
      </c>
      <c r="BA101" s="116">
        <f>'RH - Rozvádzač'!K40</f>
        <v>0</v>
      </c>
      <c r="BB101" s="116">
        <f>'RH - Rozvádzač'!F37</f>
        <v>0</v>
      </c>
      <c r="BC101" s="116">
        <f>'RH - Rozvádzač'!F38</f>
        <v>0</v>
      </c>
      <c r="BD101" s="116">
        <f>'RH - Rozvádzač'!F39</f>
        <v>0</v>
      </c>
      <c r="BE101" s="116">
        <f>'RH - Rozvádzač'!F40</f>
        <v>0</v>
      </c>
      <c r="BF101" s="118">
        <f>'RH - Rozvádzač'!F41</f>
        <v>0</v>
      </c>
      <c r="BT101" s="114" t="s">
        <v>96</v>
      </c>
      <c r="BV101" s="114" t="s">
        <v>78</v>
      </c>
      <c r="BW101" s="114" t="s">
        <v>102</v>
      </c>
      <c r="BX101" s="114" t="s">
        <v>94</v>
      </c>
      <c r="CL101" s="114" t="s">
        <v>1</v>
      </c>
    </row>
    <row r="102" spans="1:91" s="2" customFormat="1" ht="30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6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</row>
    <row r="103" spans="1:91" s="2" customFormat="1" ht="7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36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</row>
  </sheetData>
  <sheetProtection algorithmName="SHA-512" hashValue="GoBckY+Hbp6VX5xJ2ARhnEP+3u382wxQqcnBTjKj1EikYDSDX8JCRCIr80u+qPGiQ4XMHhmiFCVSwJDSI3qYPA==" saltValue="xpVCM7cNjQOhwK9YsHSUP90oCbGq3fJG88fxdYDeIMHIZzEjtXsFtiHgSypPbx+9+3Lz5UCDPK4Qy0RNqb+R4w==" spinCount="100000" sheet="1" objects="1" scenarios="1" formatColumns="0" formatRows="0"/>
  <mergeCells count="66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98:AP98"/>
    <mergeCell ref="AG98:AM98"/>
    <mergeCell ref="D98:H98"/>
    <mergeCell ref="J98:AF98"/>
    <mergeCell ref="AN99:AP99"/>
    <mergeCell ref="AG99:AM99"/>
    <mergeCell ref="E99:I99"/>
    <mergeCell ref="K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BL - Bleskozvod a uzemnenie'!C2" display="/" xr:uid="{00000000-0004-0000-0000-000000000000}"/>
    <hyperlink ref="A96" location="'OSV - Umelé osvetlenie'!C2" display="/" xr:uid="{00000000-0004-0000-0000-000001000000}"/>
    <hyperlink ref="A97" location="'SIL - Vnútorné silové roz...'!C2" display="/" xr:uid="{00000000-0004-0000-0000-000002000000}"/>
    <hyperlink ref="A99" location="'FTV - Fotovoltický zdroj'!C2" display="/" xr:uid="{00000000-0004-0000-0000-000003000000}"/>
    <hyperlink ref="A100" location="'RFTVE - Rozvádzač'!C2" display="/" xr:uid="{00000000-0004-0000-0000-000004000000}"/>
    <hyperlink ref="A101" location="'RH - Rozvádzač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2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85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76</v>
      </c>
    </row>
    <row r="4" spans="1:46" s="1" customFormat="1" ht="25" hidden="1" customHeight="1">
      <c r="B4" s="17"/>
      <c r="D4" s="121" t="s">
        <v>103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26.25" hidden="1" customHeight="1">
      <c r="B7" s="17"/>
      <c r="E7" s="290" t="str">
        <f>'Rekapitulácia stavby'!K6</f>
        <v>SVEREPEC - ZÁKLADNÁ ŠKOLA S MATERSKOU ŠKOLOU, ZNÍŽENIE ENERGETICKEJ NÁROČNOSTI BUDOVY</v>
      </c>
      <c r="F7" s="291"/>
      <c r="G7" s="291"/>
      <c r="H7" s="291"/>
      <c r="M7" s="17"/>
    </row>
    <row r="8" spans="1:46" s="2" customFormat="1" ht="12" hidden="1" customHeight="1">
      <c r="A8" s="31"/>
      <c r="B8" s="36"/>
      <c r="C8" s="31"/>
      <c r="D8" s="123" t="s">
        <v>104</v>
      </c>
      <c r="E8" s="31"/>
      <c r="F8" s="31"/>
      <c r="G8" s="31"/>
      <c r="H8" s="31"/>
      <c r="I8" s="31"/>
      <c r="J8" s="31"/>
      <c r="K8" s="31"/>
      <c r="L8" s="31"/>
      <c r="M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92" t="s">
        <v>105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23" t="s">
        <v>18</v>
      </c>
      <c r="E11" s="31"/>
      <c r="F11" s="114" t="s">
        <v>1</v>
      </c>
      <c r="G11" s="31"/>
      <c r="H11" s="31"/>
      <c r="I11" s="123" t="s">
        <v>19</v>
      </c>
      <c r="J11" s="114" t="s">
        <v>1</v>
      </c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23" t="s">
        <v>20</v>
      </c>
      <c r="E12" s="31"/>
      <c r="F12" s="114" t="s">
        <v>21</v>
      </c>
      <c r="G12" s="31"/>
      <c r="H12" s="31"/>
      <c r="I12" s="123" t="s">
        <v>22</v>
      </c>
      <c r="J12" s="124">
        <f>'Rekapitulácia stavby'!AN8</f>
        <v>0</v>
      </c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23</v>
      </c>
      <c r="E14" s="31"/>
      <c r="F14" s="31"/>
      <c r="G14" s="31"/>
      <c r="H14" s="31"/>
      <c r="I14" s="123" t="s">
        <v>24</v>
      </c>
      <c r="J14" s="114" t="s">
        <v>1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4" t="s">
        <v>25</v>
      </c>
      <c r="F15" s="31"/>
      <c r="G15" s="31"/>
      <c r="H15" s="31"/>
      <c r="I15" s="123" t="s">
        <v>26</v>
      </c>
      <c r="J15" s="114" t="s">
        <v>1</v>
      </c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23" t="s">
        <v>27</v>
      </c>
      <c r="E17" s="31"/>
      <c r="F17" s="31"/>
      <c r="G17" s="31"/>
      <c r="H17" s="31"/>
      <c r="I17" s="123" t="s">
        <v>24</v>
      </c>
      <c r="J17" s="27" t="str">
        <f>'Rekapitulácia stavby'!AN13</f>
        <v>Vyplň údaj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94" t="str">
        <f>'Rekapitulácia stavby'!E14</f>
        <v>Vyplň údaj</v>
      </c>
      <c r="F18" s="295"/>
      <c r="G18" s="295"/>
      <c r="H18" s="295"/>
      <c r="I18" s="123" t="s">
        <v>26</v>
      </c>
      <c r="J18" s="27" t="str">
        <f>'Rekapitulácia stavby'!AN14</f>
        <v>Vyplň údaj</v>
      </c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23" t="s">
        <v>29</v>
      </c>
      <c r="E20" s="31"/>
      <c r="F20" s="31"/>
      <c r="G20" s="31"/>
      <c r="H20" s="31"/>
      <c r="I20" s="123" t="s">
        <v>24</v>
      </c>
      <c r="J20" s="114" t="s">
        <v>1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4" t="s">
        <v>30</v>
      </c>
      <c r="F21" s="31"/>
      <c r="G21" s="31"/>
      <c r="H21" s="31"/>
      <c r="I21" s="123" t="s">
        <v>26</v>
      </c>
      <c r="J21" s="114" t="s">
        <v>1</v>
      </c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23" t="s">
        <v>31</v>
      </c>
      <c r="E23" s="31"/>
      <c r="F23" s="31"/>
      <c r="G23" s="31"/>
      <c r="H23" s="31"/>
      <c r="I23" s="123" t="s">
        <v>24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4" t="s">
        <v>30</v>
      </c>
      <c r="F24" s="31"/>
      <c r="G24" s="31"/>
      <c r="H24" s="31"/>
      <c r="I24" s="123" t="s">
        <v>26</v>
      </c>
      <c r="J24" s="114" t="s">
        <v>1</v>
      </c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23" t="s">
        <v>32</v>
      </c>
      <c r="E26" s="31"/>
      <c r="F26" s="31"/>
      <c r="G26" s="31"/>
      <c r="H26" s="31"/>
      <c r="I26" s="31"/>
      <c r="J26" s="31"/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25"/>
      <c r="B27" s="126"/>
      <c r="C27" s="125"/>
      <c r="D27" s="125"/>
      <c r="E27" s="296" t="s">
        <v>1</v>
      </c>
      <c r="F27" s="296"/>
      <c r="G27" s="296"/>
      <c r="H27" s="296"/>
      <c r="I27" s="125"/>
      <c r="J27" s="125"/>
      <c r="K27" s="125"/>
      <c r="L27" s="125"/>
      <c r="M27" s="127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28"/>
      <c r="E29" s="128"/>
      <c r="F29" s="128"/>
      <c r="G29" s="128"/>
      <c r="H29" s="128"/>
      <c r="I29" s="128"/>
      <c r="J29" s="128"/>
      <c r="K29" s="128"/>
      <c r="L29" s="128"/>
      <c r="M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3" hidden="1">
      <c r="A30" s="31"/>
      <c r="B30" s="36"/>
      <c r="C30" s="31"/>
      <c r="D30" s="31"/>
      <c r="E30" s="123" t="s">
        <v>106</v>
      </c>
      <c r="F30" s="31"/>
      <c r="G30" s="31"/>
      <c r="H30" s="31"/>
      <c r="I30" s="31"/>
      <c r="J30" s="31"/>
      <c r="K30" s="129">
        <f>I96</f>
        <v>0</v>
      </c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3" hidden="1">
      <c r="A31" s="31"/>
      <c r="B31" s="36"/>
      <c r="C31" s="31"/>
      <c r="D31" s="31"/>
      <c r="E31" s="123" t="s">
        <v>107</v>
      </c>
      <c r="F31" s="31"/>
      <c r="G31" s="31"/>
      <c r="H31" s="31"/>
      <c r="I31" s="31"/>
      <c r="J31" s="31"/>
      <c r="K31" s="129">
        <f>J96</f>
        <v>0</v>
      </c>
      <c r="L31" s="31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hidden="1" customHeight="1">
      <c r="A32" s="31"/>
      <c r="B32" s="36"/>
      <c r="C32" s="31"/>
      <c r="D32" s="130" t="s">
        <v>34</v>
      </c>
      <c r="E32" s="31"/>
      <c r="F32" s="31"/>
      <c r="G32" s="31"/>
      <c r="H32" s="31"/>
      <c r="I32" s="31"/>
      <c r="J32" s="31"/>
      <c r="K32" s="131">
        <f>ROUND(K121, 2)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7" hidden="1" customHeight="1">
      <c r="A33" s="31"/>
      <c r="B33" s="36"/>
      <c r="C33" s="31"/>
      <c r="D33" s="128"/>
      <c r="E33" s="128"/>
      <c r="F33" s="128"/>
      <c r="G33" s="128"/>
      <c r="H33" s="128"/>
      <c r="I33" s="128"/>
      <c r="J33" s="128"/>
      <c r="K33" s="128"/>
      <c r="L33" s="128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hidden="1" customHeight="1">
      <c r="A34" s="31"/>
      <c r="B34" s="36"/>
      <c r="C34" s="31"/>
      <c r="D34" s="31"/>
      <c r="E34" s="31"/>
      <c r="F34" s="132" t="s">
        <v>36</v>
      </c>
      <c r="G34" s="31"/>
      <c r="H34" s="31"/>
      <c r="I34" s="132" t="s">
        <v>35</v>
      </c>
      <c r="J34" s="31"/>
      <c r="K34" s="132" t="s">
        <v>37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6"/>
      <c r="C35" s="31"/>
      <c r="D35" s="133" t="s">
        <v>38</v>
      </c>
      <c r="E35" s="134" t="s">
        <v>39</v>
      </c>
      <c r="F35" s="135">
        <f>ROUND((SUM(BE121:BE191)),  2)</f>
        <v>0</v>
      </c>
      <c r="G35" s="136"/>
      <c r="H35" s="136"/>
      <c r="I35" s="137">
        <v>0.2</v>
      </c>
      <c r="J35" s="136"/>
      <c r="K35" s="135">
        <f>ROUND(((SUM(BE121:BE191))*I35),  2)</f>
        <v>0</v>
      </c>
      <c r="L35" s="31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134" t="s">
        <v>40</v>
      </c>
      <c r="F36" s="135">
        <f>ROUND((SUM(BF121:BF191)),  2)</f>
        <v>0</v>
      </c>
      <c r="G36" s="136"/>
      <c r="H36" s="136"/>
      <c r="I36" s="137">
        <v>0.2</v>
      </c>
      <c r="J36" s="136"/>
      <c r="K36" s="135">
        <f>ROUND(((SUM(BF121:BF191))*I36),  2)</f>
        <v>0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31"/>
      <c r="E37" s="123" t="s">
        <v>41</v>
      </c>
      <c r="F37" s="129">
        <f>ROUND((SUM(BG121:BG191)),  2)</f>
        <v>0</v>
      </c>
      <c r="G37" s="31"/>
      <c r="H37" s="31"/>
      <c r="I37" s="138">
        <v>0.2</v>
      </c>
      <c r="J37" s="31"/>
      <c r="K37" s="129">
        <f>0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23" t="s">
        <v>42</v>
      </c>
      <c r="F38" s="129">
        <f>ROUND((SUM(BH121:BH191)),  2)</f>
        <v>0</v>
      </c>
      <c r="G38" s="31"/>
      <c r="H38" s="31"/>
      <c r="I38" s="138">
        <v>0.2</v>
      </c>
      <c r="J38" s="31"/>
      <c r="K38" s="129">
        <f>0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34" t="s">
        <v>43</v>
      </c>
      <c r="F39" s="135">
        <f>ROUND((SUM(BI121:BI191)),  2)</f>
        <v>0</v>
      </c>
      <c r="G39" s="136"/>
      <c r="H39" s="136"/>
      <c r="I39" s="137">
        <v>0</v>
      </c>
      <c r="J39" s="136"/>
      <c r="K39" s="135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7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hidden="1" customHeight="1">
      <c r="A41" s="31"/>
      <c r="B41" s="36"/>
      <c r="C41" s="139"/>
      <c r="D41" s="140" t="s">
        <v>44</v>
      </c>
      <c r="E41" s="141"/>
      <c r="F41" s="141"/>
      <c r="G41" s="142" t="s">
        <v>45</v>
      </c>
      <c r="H41" s="143" t="s">
        <v>46</v>
      </c>
      <c r="I41" s="141"/>
      <c r="J41" s="141"/>
      <c r="K41" s="144">
        <f>SUM(K32:K39)</f>
        <v>0</v>
      </c>
      <c r="L41" s="145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5" hidden="1" customHeight="1">
      <c r="B43" s="17"/>
      <c r="M43" s="17"/>
    </row>
    <row r="44" spans="1:31" s="1" customFormat="1" ht="14.5" hidden="1" customHeight="1">
      <c r="B44" s="17"/>
      <c r="M44" s="17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47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108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hidden="1" customHeight="1">
      <c r="A85" s="31"/>
      <c r="B85" s="32"/>
      <c r="C85" s="33"/>
      <c r="D85" s="33"/>
      <c r="E85" s="297" t="str">
        <f>E7</f>
        <v>SVEREPEC - ZÁKLADNÁ ŠKOLA S MATERSKOU ŠKOLOU, ZNÍŽENIE ENERGETICKEJ NÁROČNOSTI BUDOVY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104</v>
      </c>
      <c r="D86" s="33"/>
      <c r="E86" s="33"/>
      <c r="F86" s="33"/>
      <c r="G86" s="33"/>
      <c r="H86" s="33"/>
      <c r="I86" s="33"/>
      <c r="J86" s="33"/>
      <c r="K86" s="33"/>
      <c r="L86" s="33"/>
      <c r="M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42" t="str">
        <f>E9</f>
        <v>BL - Bleskozvod a uzemnenie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KN-C 654/11, k.ú. SVEREPEC, č. súp. 240</v>
      </c>
      <c r="G89" s="33"/>
      <c r="H89" s="33"/>
      <c r="I89" s="26" t="s">
        <v>22</v>
      </c>
      <c r="J89" s="67">
        <f>IF(J12="","",J12)</f>
        <v>0</v>
      </c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5" hidden="1" customHeight="1">
      <c r="A91" s="31"/>
      <c r="B91" s="32"/>
      <c r="C91" s="26" t="s">
        <v>23</v>
      </c>
      <c r="D91" s="33"/>
      <c r="E91" s="33"/>
      <c r="F91" s="24" t="str">
        <f>E15</f>
        <v>OBEC SVEREPEC, OBECNÝ ÚRAD 215, 017 01 POVAŽSKÁ BY</v>
      </c>
      <c r="G91" s="33"/>
      <c r="H91" s="33"/>
      <c r="I91" s="26" t="s">
        <v>29</v>
      </c>
      <c r="J91" s="29" t="str">
        <f>E21</f>
        <v>Brightsol s. r. o.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5" hidden="1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>Brightsol s. r. o.</v>
      </c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7" t="s">
        <v>109</v>
      </c>
      <c r="D94" s="158"/>
      <c r="E94" s="158"/>
      <c r="F94" s="158"/>
      <c r="G94" s="158"/>
      <c r="H94" s="158"/>
      <c r="I94" s="159" t="s">
        <v>110</v>
      </c>
      <c r="J94" s="159" t="s">
        <v>111</v>
      </c>
      <c r="K94" s="159" t="s">
        <v>112</v>
      </c>
      <c r="L94" s="158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60" t="s">
        <v>113</v>
      </c>
      <c r="D96" s="33"/>
      <c r="E96" s="33"/>
      <c r="F96" s="33"/>
      <c r="G96" s="33"/>
      <c r="H96" s="33"/>
      <c r="I96" s="85">
        <f t="shared" ref="I96:J98" si="0">Q121</f>
        <v>0</v>
      </c>
      <c r="J96" s="85">
        <f t="shared" si="0"/>
        <v>0</v>
      </c>
      <c r="K96" s="85">
        <f>K121</f>
        <v>0</v>
      </c>
      <c r="L96" s="33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114</v>
      </c>
    </row>
    <row r="97" spans="1:31" s="9" customFormat="1" ht="25" hidden="1" customHeight="1">
      <c r="B97" s="161"/>
      <c r="C97" s="162"/>
      <c r="D97" s="163" t="s">
        <v>115</v>
      </c>
      <c r="E97" s="164"/>
      <c r="F97" s="164"/>
      <c r="G97" s="164"/>
      <c r="H97" s="164"/>
      <c r="I97" s="165">
        <f t="shared" si="0"/>
        <v>0</v>
      </c>
      <c r="J97" s="165">
        <f t="shared" si="0"/>
        <v>0</v>
      </c>
      <c r="K97" s="165">
        <f>K122</f>
        <v>0</v>
      </c>
      <c r="L97" s="162"/>
      <c r="M97" s="166"/>
    </row>
    <row r="98" spans="1:31" s="10" customFormat="1" ht="20" hidden="1" customHeight="1">
      <c r="B98" s="167"/>
      <c r="C98" s="108"/>
      <c r="D98" s="168" t="s">
        <v>116</v>
      </c>
      <c r="E98" s="169"/>
      <c r="F98" s="169"/>
      <c r="G98" s="169"/>
      <c r="H98" s="169"/>
      <c r="I98" s="170">
        <f t="shared" si="0"/>
        <v>0</v>
      </c>
      <c r="J98" s="170">
        <f t="shared" si="0"/>
        <v>0</v>
      </c>
      <c r="K98" s="170">
        <f>K123</f>
        <v>0</v>
      </c>
      <c r="L98" s="108"/>
      <c r="M98" s="171"/>
    </row>
    <row r="99" spans="1:31" s="10" customFormat="1" ht="20" hidden="1" customHeight="1">
      <c r="B99" s="167"/>
      <c r="C99" s="108"/>
      <c r="D99" s="168" t="s">
        <v>117</v>
      </c>
      <c r="E99" s="169"/>
      <c r="F99" s="169"/>
      <c r="G99" s="169"/>
      <c r="H99" s="169"/>
      <c r="I99" s="170">
        <f>Q174</f>
        <v>0</v>
      </c>
      <c r="J99" s="170">
        <f>R174</f>
        <v>0</v>
      </c>
      <c r="K99" s="170">
        <f>K174</f>
        <v>0</v>
      </c>
      <c r="L99" s="108"/>
      <c r="M99" s="171"/>
    </row>
    <row r="100" spans="1:31" s="10" customFormat="1" ht="20" hidden="1" customHeight="1">
      <c r="B100" s="167"/>
      <c r="C100" s="108"/>
      <c r="D100" s="168" t="s">
        <v>118</v>
      </c>
      <c r="E100" s="169"/>
      <c r="F100" s="169"/>
      <c r="G100" s="169"/>
      <c r="H100" s="169"/>
      <c r="I100" s="170">
        <f>Q187</f>
        <v>0</v>
      </c>
      <c r="J100" s="170">
        <f>R187</f>
        <v>0</v>
      </c>
      <c r="K100" s="170">
        <f>K187</f>
        <v>0</v>
      </c>
      <c r="L100" s="108"/>
      <c r="M100" s="171"/>
    </row>
    <row r="101" spans="1:31" s="9" customFormat="1" ht="25" hidden="1" customHeight="1">
      <c r="B101" s="161"/>
      <c r="C101" s="162"/>
      <c r="D101" s="163" t="s">
        <v>119</v>
      </c>
      <c r="E101" s="164"/>
      <c r="F101" s="164"/>
      <c r="G101" s="164"/>
      <c r="H101" s="164"/>
      <c r="I101" s="165">
        <f>Q189</f>
        <v>0</v>
      </c>
      <c r="J101" s="165">
        <f>R189</f>
        <v>0</v>
      </c>
      <c r="K101" s="165">
        <f>K189</f>
        <v>0</v>
      </c>
      <c r="L101" s="162"/>
      <c r="M101" s="166"/>
    </row>
    <row r="102" spans="1:31" s="2" customFormat="1" ht="21.75" hidden="1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7" hidden="1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ht="11" hidden="1"/>
    <row r="105" spans="1:31" ht="11" hidden="1"/>
    <row r="106" spans="1:31" ht="11" hidden="1"/>
    <row r="107" spans="1:31" s="2" customFormat="1" ht="7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5" customHeight="1">
      <c r="A108" s="31"/>
      <c r="B108" s="32"/>
      <c r="C108" s="20" t="s">
        <v>120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7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6.25" customHeight="1">
      <c r="A111" s="31"/>
      <c r="B111" s="32"/>
      <c r="C111" s="33"/>
      <c r="D111" s="33"/>
      <c r="E111" s="297" t="str">
        <f>E7</f>
        <v>SVEREPEC - ZÁKLADNÁ ŠKOLA S MATERSKOU ŠKOLOU, ZNÍŽENIE ENERGETICKEJ NÁROČNOSTI BUDOVY</v>
      </c>
      <c r="F111" s="298"/>
      <c r="G111" s="298"/>
      <c r="H111" s="298"/>
      <c r="I111" s="33"/>
      <c r="J111" s="33"/>
      <c r="K111" s="33"/>
      <c r="L111" s="33"/>
      <c r="M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104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42" t="str">
        <f>E9</f>
        <v>BL - Bleskozvod a uzemnenie</v>
      </c>
      <c r="F113" s="299"/>
      <c r="G113" s="299"/>
      <c r="H113" s="299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7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KN-C 654/11, k.ú. SVEREPEC, č. súp. 240</v>
      </c>
      <c r="G115" s="33"/>
      <c r="H115" s="33"/>
      <c r="I115" s="26" t="s">
        <v>22</v>
      </c>
      <c r="J115" s="67">
        <f>IF(J12="","",J12)</f>
        <v>0</v>
      </c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7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5" customHeight="1">
      <c r="A117" s="31"/>
      <c r="B117" s="32"/>
      <c r="C117" s="26" t="s">
        <v>23</v>
      </c>
      <c r="D117" s="33"/>
      <c r="E117" s="33"/>
      <c r="F117" s="24" t="str">
        <f>E15</f>
        <v>OBEC SVEREPEC, OBECNÝ ÚRAD 215, 017 01 POVAŽSKÁ BY</v>
      </c>
      <c r="G117" s="33"/>
      <c r="H117" s="33"/>
      <c r="I117" s="26" t="s">
        <v>29</v>
      </c>
      <c r="J117" s="29" t="str">
        <f>E21</f>
        <v>Brightsol s. r. o.</v>
      </c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26" t="s">
        <v>31</v>
      </c>
      <c r="J118" s="29" t="str">
        <f>E24</f>
        <v>Brightsol s. r. o.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2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121</v>
      </c>
      <c r="D120" s="175" t="s">
        <v>59</v>
      </c>
      <c r="E120" s="175" t="s">
        <v>55</v>
      </c>
      <c r="F120" s="175" t="s">
        <v>56</v>
      </c>
      <c r="G120" s="175" t="s">
        <v>122</v>
      </c>
      <c r="H120" s="175" t="s">
        <v>123</v>
      </c>
      <c r="I120" s="175" t="s">
        <v>124</v>
      </c>
      <c r="J120" s="175" t="s">
        <v>125</v>
      </c>
      <c r="K120" s="176" t="s">
        <v>112</v>
      </c>
      <c r="L120" s="177" t="s">
        <v>126</v>
      </c>
      <c r="M120" s="178"/>
      <c r="N120" s="76" t="s">
        <v>1</v>
      </c>
      <c r="O120" s="77" t="s">
        <v>38</v>
      </c>
      <c r="P120" s="77" t="s">
        <v>127</v>
      </c>
      <c r="Q120" s="77" t="s">
        <v>128</v>
      </c>
      <c r="R120" s="77" t="s">
        <v>129</v>
      </c>
      <c r="S120" s="77" t="s">
        <v>130</v>
      </c>
      <c r="T120" s="77" t="s">
        <v>131</v>
      </c>
      <c r="U120" s="77" t="s">
        <v>132</v>
      </c>
      <c r="V120" s="77" t="s">
        <v>133</v>
      </c>
      <c r="W120" s="77" t="s">
        <v>134</v>
      </c>
      <c r="X120" s="78" t="s">
        <v>135</v>
      </c>
      <c r="Y120" s="172"/>
      <c r="Z120" s="172"/>
      <c r="AA120" s="172"/>
      <c r="AB120" s="172"/>
      <c r="AC120" s="172"/>
      <c r="AD120" s="172"/>
      <c r="AE120" s="172"/>
    </row>
    <row r="121" spans="1:65" s="2" customFormat="1" ht="22.75" customHeight="1">
      <c r="A121" s="31"/>
      <c r="B121" s="32"/>
      <c r="C121" s="83" t="s">
        <v>113</v>
      </c>
      <c r="D121" s="33"/>
      <c r="E121" s="33"/>
      <c r="F121" s="33"/>
      <c r="G121" s="33"/>
      <c r="H121" s="33"/>
      <c r="I121" s="33"/>
      <c r="J121" s="33"/>
      <c r="K121" s="179">
        <f>BK121</f>
        <v>0</v>
      </c>
      <c r="L121" s="33"/>
      <c r="M121" s="36"/>
      <c r="N121" s="79"/>
      <c r="O121" s="180"/>
      <c r="P121" s="80"/>
      <c r="Q121" s="181">
        <f>Q122+Q189</f>
        <v>0</v>
      </c>
      <c r="R121" s="181">
        <f>R122+R189</f>
        <v>0</v>
      </c>
      <c r="S121" s="80"/>
      <c r="T121" s="182">
        <f>T122+T189</f>
        <v>0</v>
      </c>
      <c r="U121" s="80"/>
      <c r="V121" s="182">
        <f>V122+V189</f>
        <v>6.7007000000000003</v>
      </c>
      <c r="W121" s="80"/>
      <c r="X121" s="183">
        <f>X122+X189</f>
        <v>0.23314000000000001</v>
      </c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114</v>
      </c>
      <c r="BK121" s="184">
        <f>BK122+BK189</f>
        <v>0</v>
      </c>
    </row>
    <row r="122" spans="1:65" s="12" customFormat="1" ht="26" customHeight="1">
      <c r="B122" s="185"/>
      <c r="C122" s="186"/>
      <c r="D122" s="187" t="s">
        <v>75</v>
      </c>
      <c r="E122" s="188" t="s">
        <v>136</v>
      </c>
      <c r="F122" s="188" t="s">
        <v>137</v>
      </c>
      <c r="G122" s="186"/>
      <c r="H122" s="186"/>
      <c r="I122" s="189"/>
      <c r="J122" s="189"/>
      <c r="K122" s="190">
        <f>BK122</f>
        <v>0</v>
      </c>
      <c r="L122" s="186"/>
      <c r="M122" s="191"/>
      <c r="N122" s="192"/>
      <c r="O122" s="193"/>
      <c r="P122" s="193"/>
      <c r="Q122" s="194">
        <f>Q123+Q174+Q187</f>
        <v>0</v>
      </c>
      <c r="R122" s="194">
        <f>R123+R174+R187</f>
        <v>0</v>
      </c>
      <c r="S122" s="193"/>
      <c r="T122" s="195">
        <f>T123+T174+T187</f>
        <v>0</v>
      </c>
      <c r="U122" s="193"/>
      <c r="V122" s="195">
        <f>V123+V174+V187</f>
        <v>6.7007000000000003</v>
      </c>
      <c r="W122" s="193"/>
      <c r="X122" s="196">
        <f>X123+X174+X187</f>
        <v>0.23314000000000001</v>
      </c>
      <c r="AR122" s="197" t="s">
        <v>138</v>
      </c>
      <c r="AT122" s="198" t="s">
        <v>75</v>
      </c>
      <c r="AU122" s="198" t="s">
        <v>76</v>
      </c>
      <c r="AY122" s="197" t="s">
        <v>139</v>
      </c>
      <c r="BK122" s="199">
        <f>BK123+BK174+BK187</f>
        <v>0</v>
      </c>
    </row>
    <row r="123" spans="1:65" s="12" customFormat="1" ht="22.75" customHeight="1">
      <c r="B123" s="185"/>
      <c r="C123" s="186"/>
      <c r="D123" s="187" t="s">
        <v>75</v>
      </c>
      <c r="E123" s="200" t="s">
        <v>140</v>
      </c>
      <c r="F123" s="200" t="s">
        <v>141</v>
      </c>
      <c r="G123" s="186"/>
      <c r="H123" s="186"/>
      <c r="I123" s="189"/>
      <c r="J123" s="189"/>
      <c r="K123" s="201">
        <f>BK123</f>
        <v>0</v>
      </c>
      <c r="L123" s="186"/>
      <c r="M123" s="191"/>
      <c r="N123" s="192"/>
      <c r="O123" s="193"/>
      <c r="P123" s="193"/>
      <c r="Q123" s="194">
        <f>SUM(Q124:Q173)</f>
        <v>0</v>
      </c>
      <c r="R123" s="194">
        <f>SUM(R124:R173)</f>
        <v>0</v>
      </c>
      <c r="S123" s="193"/>
      <c r="T123" s="195">
        <f>SUM(T124:T173)</f>
        <v>0</v>
      </c>
      <c r="U123" s="193"/>
      <c r="V123" s="195">
        <f>SUM(V124:V173)</f>
        <v>0.53760000000000008</v>
      </c>
      <c r="W123" s="193"/>
      <c r="X123" s="196">
        <f>SUM(X124:X173)</f>
        <v>0.23314000000000001</v>
      </c>
      <c r="AR123" s="197" t="s">
        <v>138</v>
      </c>
      <c r="AT123" s="198" t="s">
        <v>75</v>
      </c>
      <c r="AU123" s="198" t="s">
        <v>84</v>
      </c>
      <c r="AY123" s="197" t="s">
        <v>139</v>
      </c>
      <c r="BK123" s="199">
        <f>SUM(BK124:BK173)</f>
        <v>0</v>
      </c>
    </row>
    <row r="124" spans="1:65" s="2" customFormat="1" ht="24.25" customHeight="1">
      <c r="A124" s="31"/>
      <c r="B124" s="32"/>
      <c r="C124" s="202" t="s">
        <v>84</v>
      </c>
      <c r="D124" s="202" t="s">
        <v>142</v>
      </c>
      <c r="E124" s="203" t="s">
        <v>143</v>
      </c>
      <c r="F124" s="204" t="s">
        <v>144</v>
      </c>
      <c r="G124" s="205" t="s">
        <v>145</v>
      </c>
      <c r="H124" s="206">
        <v>170</v>
      </c>
      <c r="I124" s="207"/>
      <c r="J124" s="207"/>
      <c r="K124" s="208">
        <f t="shared" ref="K124:K152" si="1">ROUND(P124*H124,2)</f>
        <v>0</v>
      </c>
      <c r="L124" s="209"/>
      <c r="M124" s="36"/>
      <c r="N124" s="210" t="s">
        <v>1</v>
      </c>
      <c r="O124" s="211" t="s">
        <v>40</v>
      </c>
      <c r="P124" s="212">
        <f t="shared" ref="P124:P152" si="2">I124+J124</f>
        <v>0</v>
      </c>
      <c r="Q124" s="212">
        <f t="shared" ref="Q124:Q152" si="3">ROUND(I124*H124,2)</f>
        <v>0</v>
      </c>
      <c r="R124" s="212">
        <f t="shared" ref="R124:R152" si="4">ROUND(J124*H124,2)</f>
        <v>0</v>
      </c>
      <c r="S124" s="72"/>
      <c r="T124" s="213">
        <f t="shared" ref="T124:T152" si="5">S124*H124</f>
        <v>0</v>
      </c>
      <c r="U124" s="213">
        <v>0</v>
      </c>
      <c r="V124" s="213">
        <f t="shared" ref="V124:V152" si="6">U124*H124</f>
        <v>0</v>
      </c>
      <c r="W124" s="213">
        <v>6.3000000000000003E-4</v>
      </c>
      <c r="X124" s="214">
        <f t="shared" ref="X124:X152" si="7">W124*H124</f>
        <v>0.1071</v>
      </c>
      <c r="Y124" s="31"/>
      <c r="Z124" s="31"/>
      <c r="AA124" s="31"/>
      <c r="AB124" s="31"/>
      <c r="AC124" s="31"/>
      <c r="AD124" s="31"/>
      <c r="AE124" s="31"/>
      <c r="AR124" s="215" t="s">
        <v>146</v>
      </c>
      <c r="AT124" s="215" t="s">
        <v>142</v>
      </c>
      <c r="AU124" s="215" t="s">
        <v>96</v>
      </c>
      <c r="AY124" s="14" t="s">
        <v>139</v>
      </c>
      <c r="BE124" s="216">
        <f t="shared" ref="BE124:BE152" si="8">IF(O124="základná",K124,0)</f>
        <v>0</v>
      </c>
      <c r="BF124" s="216">
        <f t="shared" ref="BF124:BF152" si="9">IF(O124="znížená",K124,0)</f>
        <v>0</v>
      </c>
      <c r="BG124" s="216">
        <f t="shared" ref="BG124:BG152" si="10">IF(O124="zákl. prenesená",K124,0)</f>
        <v>0</v>
      </c>
      <c r="BH124" s="216">
        <f t="shared" ref="BH124:BH152" si="11">IF(O124="zníž. prenesená",K124,0)</f>
        <v>0</v>
      </c>
      <c r="BI124" s="216">
        <f t="shared" ref="BI124:BI152" si="12">IF(O124="nulová",K124,0)</f>
        <v>0</v>
      </c>
      <c r="BJ124" s="14" t="s">
        <v>96</v>
      </c>
      <c r="BK124" s="216">
        <f t="shared" ref="BK124:BK152" si="13">ROUND(P124*H124,2)</f>
        <v>0</v>
      </c>
      <c r="BL124" s="14" t="s">
        <v>146</v>
      </c>
      <c r="BM124" s="215" t="s">
        <v>147</v>
      </c>
    </row>
    <row r="125" spans="1:65" s="2" customFormat="1" ht="24.25" customHeight="1">
      <c r="A125" s="31"/>
      <c r="B125" s="32"/>
      <c r="C125" s="202" t="s">
        <v>96</v>
      </c>
      <c r="D125" s="202" t="s">
        <v>142</v>
      </c>
      <c r="E125" s="203" t="s">
        <v>148</v>
      </c>
      <c r="F125" s="204" t="s">
        <v>149</v>
      </c>
      <c r="G125" s="205" t="s">
        <v>150</v>
      </c>
      <c r="H125" s="206">
        <v>100</v>
      </c>
      <c r="I125" s="207"/>
      <c r="J125" s="207"/>
      <c r="K125" s="208">
        <f t="shared" si="1"/>
        <v>0</v>
      </c>
      <c r="L125" s="209"/>
      <c r="M125" s="36"/>
      <c r="N125" s="210" t="s">
        <v>1</v>
      </c>
      <c r="O125" s="211" t="s">
        <v>40</v>
      </c>
      <c r="P125" s="212">
        <f t="shared" si="2"/>
        <v>0</v>
      </c>
      <c r="Q125" s="212">
        <f t="shared" si="3"/>
        <v>0</v>
      </c>
      <c r="R125" s="212">
        <f t="shared" si="4"/>
        <v>0</v>
      </c>
      <c r="S125" s="72"/>
      <c r="T125" s="213">
        <f t="shared" si="5"/>
        <v>0</v>
      </c>
      <c r="U125" s="213">
        <v>0</v>
      </c>
      <c r="V125" s="213">
        <f t="shared" si="6"/>
        <v>0</v>
      </c>
      <c r="W125" s="213">
        <v>1E-3</v>
      </c>
      <c r="X125" s="214">
        <f t="shared" si="7"/>
        <v>0.1</v>
      </c>
      <c r="Y125" s="31"/>
      <c r="Z125" s="31"/>
      <c r="AA125" s="31"/>
      <c r="AB125" s="31"/>
      <c r="AC125" s="31"/>
      <c r="AD125" s="31"/>
      <c r="AE125" s="31"/>
      <c r="AR125" s="215" t="s">
        <v>146</v>
      </c>
      <c r="AT125" s="215" t="s">
        <v>142</v>
      </c>
      <c r="AU125" s="215" t="s">
        <v>96</v>
      </c>
      <c r="AY125" s="14" t="s">
        <v>139</v>
      </c>
      <c r="BE125" s="216">
        <f t="shared" si="8"/>
        <v>0</v>
      </c>
      <c r="BF125" s="216">
        <f t="shared" si="9"/>
        <v>0</v>
      </c>
      <c r="BG125" s="216">
        <f t="shared" si="10"/>
        <v>0</v>
      </c>
      <c r="BH125" s="216">
        <f t="shared" si="11"/>
        <v>0</v>
      </c>
      <c r="BI125" s="216">
        <f t="shared" si="12"/>
        <v>0</v>
      </c>
      <c r="BJ125" s="14" t="s">
        <v>96</v>
      </c>
      <c r="BK125" s="216">
        <f t="shared" si="13"/>
        <v>0</v>
      </c>
      <c r="BL125" s="14" t="s">
        <v>146</v>
      </c>
      <c r="BM125" s="215" t="s">
        <v>151</v>
      </c>
    </row>
    <row r="126" spans="1:65" s="2" customFormat="1" ht="24.25" customHeight="1">
      <c r="A126" s="31"/>
      <c r="B126" s="32"/>
      <c r="C126" s="202" t="s">
        <v>138</v>
      </c>
      <c r="D126" s="202" t="s">
        <v>142</v>
      </c>
      <c r="E126" s="203" t="s">
        <v>152</v>
      </c>
      <c r="F126" s="204" t="s">
        <v>153</v>
      </c>
      <c r="G126" s="205" t="s">
        <v>150</v>
      </c>
      <c r="H126" s="206">
        <v>40</v>
      </c>
      <c r="I126" s="207"/>
      <c r="J126" s="207"/>
      <c r="K126" s="208">
        <f t="shared" si="1"/>
        <v>0</v>
      </c>
      <c r="L126" s="209"/>
      <c r="M126" s="36"/>
      <c r="N126" s="210" t="s">
        <v>1</v>
      </c>
      <c r="O126" s="211" t="s">
        <v>40</v>
      </c>
      <c r="P126" s="212">
        <f t="shared" si="2"/>
        <v>0</v>
      </c>
      <c r="Q126" s="212">
        <f t="shared" si="3"/>
        <v>0</v>
      </c>
      <c r="R126" s="212">
        <f t="shared" si="4"/>
        <v>0</v>
      </c>
      <c r="S126" s="72"/>
      <c r="T126" s="213">
        <f t="shared" si="5"/>
        <v>0</v>
      </c>
      <c r="U126" s="213">
        <v>0</v>
      </c>
      <c r="V126" s="213">
        <f t="shared" si="6"/>
        <v>0</v>
      </c>
      <c r="W126" s="213">
        <v>2.0000000000000001E-4</v>
      </c>
      <c r="X126" s="214">
        <f t="shared" si="7"/>
        <v>8.0000000000000002E-3</v>
      </c>
      <c r="Y126" s="31"/>
      <c r="Z126" s="31"/>
      <c r="AA126" s="31"/>
      <c r="AB126" s="31"/>
      <c r="AC126" s="31"/>
      <c r="AD126" s="31"/>
      <c r="AE126" s="31"/>
      <c r="AR126" s="215" t="s">
        <v>146</v>
      </c>
      <c r="AT126" s="215" t="s">
        <v>142</v>
      </c>
      <c r="AU126" s="215" t="s">
        <v>96</v>
      </c>
      <c r="AY126" s="14" t="s">
        <v>139</v>
      </c>
      <c r="BE126" s="216">
        <f t="shared" si="8"/>
        <v>0</v>
      </c>
      <c r="BF126" s="216">
        <f t="shared" si="9"/>
        <v>0</v>
      </c>
      <c r="BG126" s="216">
        <f t="shared" si="10"/>
        <v>0</v>
      </c>
      <c r="BH126" s="216">
        <f t="shared" si="11"/>
        <v>0</v>
      </c>
      <c r="BI126" s="216">
        <f t="shared" si="12"/>
        <v>0</v>
      </c>
      <c r="BJ126" s="14" t="s">
        <v>96</v>
      </c>
      <c r="BK126" s="216">
        <f t="shared" si="13"/>
        <v>0</v>
      </c>
      <c r="BL126" s="14" t="s">
        <v>146</v>
      </c>
      <c r="BM126" s="215" t="s">
        <v>154</v>
      </c>
    </row>
    <row r="127" spans="1:65" s="2" customFormat="1" ht="21.75" customHeight="1">
      <c r="A127" s="31"/>
      <c r="B127" s="32"/>
      <c r="C127" s="202" t="s">
        <v>155</v>
      </c>
      <c r="D127" s="202" t="s">
        <v>142</v>
      </c>
      <c r="E127" s="203" t="s">
        <v>156</v>
      </c>
      <c r="F127" s="204" t="s">
        <v>157</v>
      </c>
      <c r="G127" s="205" t="s">
        <v>150</v>
      </c>
      <c r="H127" s="206">
        <v>46</v>
      </c>
      <c r="I127" s="207"/>
      <c r="J127" s="207"/>
      <c r="K127" s="208">
        <f t="shared" si="1"/>
        <v>0</v>
      </c>
      <c r="L127" s="209"/>
      <c r="M127" s="36"/>
      <c r="N127" s="210" t="s">
        <v>1</v>
      </c>
      <c r="O127" s="211" t="s">
        <v>40</v>
      </c>
      <c r="P127" s="212">
        <f t="shared" si="2"/>
        <v>0</v>
      </c>
      <c r="Q127" s="212">
        <f t="shared" si="3"/>
        <v>0</v>
      </c>
      <c r="R127" s="212">
        <f t="shared" si="4"/>
        <v>0</v>
      </c>
      <c r="S127" s="72"/>
      <c r="T127" s="213">
        <f t="shared" si="5"/>
        <v>0</v>
      </c>
      <c r="U127" s="213">
        <v>0</v>
      </c>
      <c r="V127" s="213">
        <f t="shared" si="6"/>
        <v>0</v>
      </c>
      <c r="W127" s="213">
        <v>1.6000000000000001E-4</v>
      </c>
      <c r="X127" s="214">
        <f t="shared" si="7"/>
        <v>7.3600000000000002E-3</v>
      </c>
      <c r="Y127" s="31"/>
      <c r="Z127" s="31"/>
      <c r="AA127" s="31"/>
      <c r="AB127" s="31"/>
      <c r="AC127" s="31"/>
      <c r="AD127" s="31"/>
      <c r="AE127" s="31"/>
      <c r="AR127" s="215" t="s">
        <v>146</v>
      </c>
      <c r="AT127" s="215" t="s">
        <v>142</v>
      </c>
      <c r="AU127" s="215" t="s">
        <v>96</v>
      </c>
      <c r="AY127" s="14" t="s">
        <v>139</v>
      </c>
      <c r="BE127" s="216">
        <f t="shared" si="8"/>
        <v>0</v>
      </c>
      <c r="BF127" s="216">
        <f t="shared" si="9"/>
        <v>0</v>
      </c>
      <c r="BG127" s="216">
        <f t="shared" si="10"/>
        <v>0</v>
      </c>
      <c r="BH127" s="216">
        <f t="shared" si="11"/>
        <v>0</v>
      </c>
      <c r="BI127" s="216">
        <f t="shared" si="12"/>
        <v>0</v>
      </c>
      <c r="BJ127" s="14" t="s">
        <v>96</v>
      </c>
      <c r="BK127" s="216">
        <f t="shared" si="13"/>
        <v>0</v>
      </c>
      <c r="BL127" s="14" t="s">
        <v>146</v>
      </c>
      <c r="BM127" s="215" t="s">
        <v>158</v>
      </c>
    </row>
    <row r="128" spans="1:65" s="2" customFormat="1" ht="21.75" customHeight="1">
      <c r="A128" s="31"/>
      <c r="B128" s="32"/>
      <c r="C128" s="202" t="s">
        <v>159</v>
      </c>
      <c r="D128" s="202" t="s">
        <v>142</v>
      </c>
      <c r="E128" s="203" t="s">
        <v>160</v>
      </c>
      <c r="F128" s="204" t="s">
        <v>161</v>
      </c>
      <c r="G128" s="205" t="s">
        <v>150</v>
      </c>
      <c r="H128" s="206">
        <v>4</v>
      </c>
      <c r="I128" s="207"/>
      <c r="J128" s="207"/>
      <c r="K128" s="208">
        <f t="shared" si="1"/>
        <v>0</v>
      </c>
      <c r="L128" s="209"/>
      <c r="M128" s="36"/>
      <c r="N128" s="210" t="s">
        <v>1</v>
      </c>
      <c r="O128" s="211" t="s">
        <v>40</v>
      </c>
      <c r="P128" s="212">
        <f t="shared" si="2"/>
        <v>0</v>
      </c>
      <c r="Q128" s="212">
        <f t="shared" si="3"/>
        <v>0</v>
      </c>
      <c r="R128" s="212">
        <f t="shared" si="4"/>
        <v>0</v>
      </c>
      <c r="S128" s="72"/>
      <c r="T128" s="213">
        <f t="shared" si="5"/>
        <v>0</v>
      </c>
      <c r="U128" s="213">
        <v>0</v>
      </c>
      <c r="V128" s="213">
        <f t="shared" si="6"/>
        <v>0</v>
      </c>
      <c r="W128" s="213">
        <v>1.6299999999999999E-3</v>
      </c>
      <c r="X128" s="214">
        <f t="shared" si="7"/>
        <v>6.5199999999999998E-3</v>
      </c>
      <c r="Y128" s="31"/>
      <c r="Z128" s="31"/>
      <c r="AA128" s="31"/>
      <c r="AB128" s="31"/>
      <c r="AC128" s="31"/>
      <c r="AD128" s="31"/>
      <c r="AE128" s="31"/>
      <c r="AR128" s="215" t="s">
        <v>146</v>
      </c>
      <c r="AT128" s="215" t="s">
        <v>142</v>
      </c>
      <c r="AU128" s="215" t="s">
        <v>96</v>
      </c>
      <c r="AY128" s="14" t="s">
        <v>139</v>
      </c>
      <c r="BE128" s="216">
        <f t="shared" si="8"/>
        <v>0</v>
      </c>
      <c r="BF128" s="216">
        <f t="shared" si="9"/>
        <v>0</v>
      </c>
      <c r="BG128" s="216">
        <f t="shared" si="10"/>
        <v>0</v>
      </c>
      <c r="BH128" s="216">
        <f t="shared" si="11"/>
        <v>0</v>
      </c>
      <c r="BI128" s="216">
        <f t="shared" si="12"/>
        <v>0</v>
      </c>
      <c r="BJ128" s="14" t="s">
        <v>96</v>
      </c>
      <c r="BK128" s="216">
        <f t="shared" si="13"/>
        <v>0</v>
      </c>
      <c r="BL128" s="14" t="s">
        <v>146</v>
      </c>
      <c r="BM128" s="215" t="s">
        <v>162</v>
      </c>
    </row>
    <row r="129" spans="1:65" s="2" customFormat="1" ht="24.25" customHeight="1">
      <c r="A129" s="31"/>
      <c r="B129" s="32"/>
      <c r="C129" s="202" t="s">
        <v>163</v>
      </c>
      <c r="D129" s="202" t="s">
        <v>142</v>
      </c>
      <c r="E129" s="203" t="s">
        <v>164</v>
      </c>
      <c r="F129" s="204" t="s">
        <v>165</v>
      </c>
      <c r="G129" s="205" t="s">
        <v>150</v>
      </c>
      <c r="H129" s="206">
        <v>8</v>
      </c>
      <c r="I129" s="207"/>
      <c r="J129" s="207"/>
      <c r="K129" s="208">
        <f t="shared" si="1"/>
        <v>0</v>
      </c>
      <c r="L129" s="209"/>
      <c r="M129" s="36"/>
      <c r="N129" s="210" t="s">
        <v>1</v>
      </c>
      <c r="O129" s="211" t="s">
        <v>40</v>
      </c>
      <c r="P129" s="212">
        <f t="shared" si="2"/>
        <v>0</v>
      </c>
      <c r="Q129" s="212">
        <f t="shared" si="3"/>
        <v>0</v>
      </c>
      <c r="R129" s="212">
        <f t="shared" si="4"/>
        <v>0</v>
      </c>
      <c r="S129" s="72"/>
      <c r="T129" s="213">
        <f t="shared" si="5"/>
        <v>0</v>
      </c>
      <c r="U129" s="213">
        <v>0</v>
      </c>
      <c r="V129" s="213">
        <f t="shared" si="6"/>
        <v>0</v>
      </c>
      <c r="W129" s="213">
        <v>4.0000000000000002E-4</v>
      </c>
      <c r="X129" s="214">
        <f t="shared" si="7"/>
        <v>3.2000000000000002E-3</v>
      </c>
      <c r="Y129" s="31"/>
      <c r="Z129" s="31"/>
      <c r="AA129" s="31"/>
      <c r="AB129" s="31"/>
      <c r="AC129" s="31"/>
      <c r="AD129" s="31"/>
      <c r="AE129" s="31"/>
      <c r="AR129" s="215" t="s">
        <v>146</v>
      </c>
      <c r="AT129" s="215" t="s">
        <v>142</v>
      </c>
      <c r="AU129" s="215" t="s">
        <v>96</v>
      </c>
      <c r="AY129" s="14" t="s">
        <v>139</v>
      </c>
      <c r="BE129" s="216">
        <f t="shared" si="8"/>
        <v>0</v>
      </c>
      <c r="BF129" s="216">
        <f t="shared" si="9"/>
        <v>0</v>
      </c>
      <c r="BG129" s="216">
        <f t="shared" si="10"/>
        <v>0</v>
      </c>
      <c r="BH129" s="216">
        <f t="shared" si="11"/>
        <v>0</v>
      </c>
      <c r="BI129" s="216">
        <f t="shared" si="12"/>
        <v>0</v>
      </c>
      <c r="BJ129" s="14" t="s">
        <v>96</v>
      </c>
      <c r="BK129" s="216">
        <f t="shared" si="13"/>
        <v>0</v>
      </c>
      <c r="BL129" s="14" t="s">
        <v>146</v>
      </c>
      <c r="BM129" s="215" t="s">
        <v>166</v>
      </c>
    </row>
    <row r="130" spans="1:65" s="2" customFormat="1" ht="21.75" customHeight="1">
      <c r="A130" s="31"/>
      <c r="B130" s="32"/>
      <c r="C130" s="202" t="s">
        <v>167</v>
      </c>
      <c r="D130" s="202" t="s">
        <v>142</v>
      </c>
      <c r="E130" s="203" t="s">
        <v>168</v>
      </c>
      <c r="F130" s="204" t="s">
        <v>169</v>
      </c>
      <c r="G130" s="205" t="s">
        <v>150</v>
      </c>
      <c r="H130" s="206">
        <v>4</v>
      </c>
      <c r="I130" s="207"/>
      <c r="J130" s="207"/>
      <c r="K130" s="208">
        <f t="shared" si="1"/>
        <v>0</v>
      </c>
      <c r="L130" s="209"/>
      <c r="M130" s="36"/>
      <c r="N130" s="210" t="s">
        <v>1</v>
      </c>
      <c r="O130" s="211" t="s">
        <v>40</v>
      </c>
      <c r="P130" s="212">
        <f t="shared" si="2"/>
        <v>0</v>
      </c>
      <c r="Q130" s="212">
        <f t="shared" si="3"/>
        <v>0</v>
      </c>
      <c r="R130" s="212">
        <f t="shared" si="4"/>
        <v>0</v>
      </c>
      <c r="S130" s="72"/>
      <c r="T130" s="213">
        <f t="shared" si="5"/>
        <v>0</v>
      </c>
      <c r="U130" s="213">
        <v>0</v>
      </c>
      <c r="V130" s="213">
        <f t="shared" si="6"/>
        <v>0</v>
      </c>
      <c r="W130" s="213">
        <v>2.4000000000000001E-4</v>
      </c>
      <c r="X130" s="214">
        <f t="shared" si="7"/>
        <v>9.6000000000000002E-4</v>
      </c>
      <c r="Y130" s="31"/>
      <c r="Z130" s="31"/>
      <c r="AA130" s="31"/>
      <c r="AB130" s="31"/>
      <c r="AC130" s="31"/>
      <c r="AD130" s="31"/>
      <c r="AE130" s="31"/>
      <c r="AR130" s="215" t="s">
        <v>146</v>
      </c>
      <c r="AT130" s="215" t="s">
        <v>142</v>
      </c>
      <c r="AU130" s="215" t="s">
        <v>96</v>
      </c>
      <c r="AY130" s="14" t="s">
        <v>139</v>
      </c>
      <c r="BE130" s="216">
        <f t="shared" si="8"/>
        <v>0</v>
      </c>
      <c r="BF130" s="216">
        <f t="shared" si="9"/>
        <v>0</v>
      </c>
      <c r="BG130" s="216">
        <f t="shared" si="10"/>
        <v>0</v>
      </c>
      <c r="BH130" s="216">
        <f t="shared" si="11"/>
        <v>0</v>
      </c>
      <c r="BI130" s="216">
        <f t="shared" si="12"/>
        <v>0</v>
      </c>
      <c r="BJ130" s="14" t="s">
        <v>96</v>
      </c>
      <c r="BK130" s="216">
        <f t="shared" si="13"/>
        <v>0</v>
      </c>
      <c r="BL130" s="14" t="s">
        <v>146</v>
      </c>
      <c r="BM130" s="215" t="s">
        <v>170</v>
      </c>
    </row>
    <row r="131" spans="1:65" s="2" customFormat="1" ht="24.25" customHeight="1">
      <c r="A131" s="31"/>
      <c r="B131" s="32"/>
      <c r="C131" s="202" t="s">
        <v>171</v>
      </c>
      <c r="D131" s="202" t="s">
        <v>142</v>
      </c>
      <c r="E131" s="203" t="s">
        <v>172</v>
      </c>
      <c r="F131" s="204" t="s">
        <v>173</v>
      </c>
      <c r="G131" s="205" t="s">
        <v>145</v>
      </c>
      <c r="H131" s="206">
        <v>190</v>
      </c>
      <c r="I131" s="207"/>
      <c r="J131" s="207"/>
      <c r="K131" s="208">
        <f t="shared" si="1"/>
        <v>0</v>
      </c>
      <c r="L131" s="209"/>
      <c r="M131" s="36"/>
      <c r="N131" s="210" t="s">
        <v>1</v>
      </c>
      <c r="O131" s="211" t="s">
        <v>40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0</v>
      </c>
      <c r="V131" s="213">
        <f t="shared" si="6"/>
        <v>0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146</v>
      </c>
      <c r="AT131" s="215" t="s">
        <v>142</v>
      </c>
      <c r="AU131" s="215" t="s">
        <v>96</v>
      </c>
      <c r="AY131" s="14" t="s">
        <v>139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96</v>
      </c>
      <c r="BK131" s="216">
        <f t="shared" si="13"/>
        <v>0</v>
      </c>
      <c r="BL131" s="14" t="s">
        <v>146</v>
      </c>
      <c r="BM131" s="215" t="s">
        <v>174</v>
      </c>
    </row>
    <row r="132" spans="1:65" s="2" customFormat="1" ht="16.5" customHeight="1">
      <c r="A132" s="31"/>
      <c r="B132" s="32"/>
      <c r="C132" s="217" t="s">
        <v>175</v>
      </c>
      <c r="D132" s="217" t="s">
        <v>136</v>
      </c>
      <c r="E132" s="218" t="s">
        <v>176</v>
      </c>
      <c r="F132" s="219" t="s">
        <v>177</v>
      </c>
      <c r="G132" s="220" t="s">
        <v>178</v>
      </c>
      <c r="H132" s="221">
        <v>190</v>
      </c>
      <c r="I132" s="222"/>
      <c r="J132" s="223"/>
      <c r="K132" s="224">
        <f t="shared" si="1"/>
        <v>0</v>
      </c>
      <c r="L132" s="223"/>
      <c r="M132" s="225"/>
      <c r="N132" s="226" t="s">
        <v>1</v>
      </c>
      <c r="O132" s="211" t="s">
        <v>40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1E-3</v>
      </c>
      <c r="V132" s="213">
        <f t="shared" si="6"/>
        <v>0.19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179</v>
      </c>
      <c r="AT132" s="215" t="s">
        <v>136</v>
      </c>
      <c r="AU132" s="215" t="s">
        <v>96</v>
      </c>
      <c r="AY132" s="14" t="s">
        <v>139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96</v>
      </c>
      <c r="BK132" s="216">
        <f t="shared" si="13"/>
        <v>0</v>
      </c>
      <c r="BL132" s="14" t="s">
        <v>179</v>
      </c>
      <c r="BM132" s="215" t="s">
        <v>180</v>
      </c>
    </row>
    <row r="133" spans="1:65" s="2" customFormat="1" ht="16.5" customHeight="1">
      <c r="A133" s="31"/>
      <c r="B133" s="32"/>
      <c r="C133" s="202" t="s">
        <v>181</v>
      </c>
      <c r="D133" s="202" t="s">
        <v>142</v>
      </c>
      <c r="E133" s="203" t="s">
        <v>182</v>
      </c>
      <c r="F133" s="204" t="s">
        <v>183</v>
      </c>
      <c r="G133" s="205" t="s">
        <v>150</v>
      </c>
      <c r="H133" s="206">
        <v>100</v>
      </c>
      <c r="I133" s="207"/>
      <c r="J133" s="207"/>
      <c r="K133" s="208">
        <f t="shared" si="1"/>
        <v>0</v>
      </c>
      <c r="L133" s="209"/>
      <c r="M133" s="36"/>
      <c r="N133" s="210" t="s">
        <v>1</v>
      </c>
      <c r="O133" s="211" t="s">
        <v>40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0</v>
      </c>
      <c r="V133" s="213">
        <f t="shared" si="6"/>
        <v>0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146</v>
      </c>
      <c r="AT133" s="215" t="s">
        <v>142</v>
      </c>
      <c r="AU133" s="215" t="s">
        <v>96</v>
      </c>
      <c r="AY133" s="14" t="s">
        <v>139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96</v>
      </c>
      <c r="BK133" s="216">
        <f t="shared" si="13"/>
        <v>0</v>
      </c>
      <c r="BL133" s="14" t="s">
        <v>146</v>
      </c>
      <c r="BM133" s="215" t="s">
        <v>184</v>
      </c>
    </row>
    <row r="134" spans="1:65" s="2" customFormat="1" ht="24.25" customHeight="1">
      <c r="A134" s="31"/>
      <c r="B134" s="32"/>
      <c r="C134" s="217" t="s">
        <v>185</v>
      </c>
      <c r="D134" s="217" t="s">
        <v>136</v>
      </c>
      <c r="E134" s="218" t="s">
        <v>186</v>
      </c>
      <c r="F134" s="219" t="s">
        <v>187</v>
      </c>
      <c r="G134" s="220" t="s">
        <v>150</v>
      </c>
      <c r="H134" s="221">
        <v>100</v>
      </c>
      <c r="I134" s="222"/>
      <c r="J134" s="223"/>
      <c r="K134" s="224">
        <f t="shared" si="1"/>
        <v>0</v>
      </c>
      <c r="L134" s="223"/>
      <c r="M134" s="225"/>
      <c r="N134" s="226" t="s">
        <v>1</v>
      </c>
      <c r="O134" s="211" t="s">
        <v>40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1.06E-3</v>
      </c>
      <c r="V134" s="213">
        <f t="shared" si="6"/>
        <v>0.106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179</v>
      </c>
      <c r="AT134" s="215" t="s">
        <v>136</v>
      </c>
      <c r="AU134" s="215" t="s">
        <v>96</v>
      </c>
      <c r="AY134" s="14" t="s">
        <v>139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96</v>
      </c>
      <c r="BK134" s="216">
        <f t="shared" si="13"/>
        <v>0</v>
      </c>
      <c r="BL134" s="14" t="s">
        <v>179</v>
      </c>
      <c r="BM134" s="215" t="s">
        <v>188</v>
      </c>
    </row>
    <row r="135" spans="1:65" s="2" customFormat="1" ht="24.25" customHeight="1">
      <c r="A135" s="31"/>
      <c r="B135" s="32"/>
      <c r="C135" s="217" t="s">
        <v>189</v>
      </c>
      <c r="D135" s="217" t="s">
        <v>136</v>
      </c>
      <c r="E135" s="218" t="s">
        <v>190</v>
      </c>
      <c r="F135" s="219" t="s">
        <v>191</v>
      </c>
      <c r="G135" s="220" t="s">
        <v>150</v>
      </c>
      <c r="H135" s="221">
        <v>100</v>
      </c>
      <c r="I135" s="222"/>
      <c r="J135" s="223"/>
      <c r="K135" s="224">
        <f t="shared" si="1"/>
        <v>0</v>
      </c>
      <c r="L135" s="223"/>
      <c r="M135" s="225"/>
      <c r="N135" s="226" t="s">
        <v>1</v>
      </c>
      <c r="O135" s="211" t="s">
        <v>40</v>
      </c>
      <c r="P135" s="212">
        <f t="shared" si="2"/>
        <v>0</v>
      </c>
      <c r="Q135" s="212">
        <f t="shared" si="3"/>
        <v>0</v>
      </c>
      <c r="R135" s="212">
        <f t="shared" si="4"/>
        <v>0</v>
      </c>
      <c r="S135" s="72"/>
      <c r="T135" s="213">
        <f t="shared" si="5"/>
        <v>0</v>
      </c>
      <c r="U135" s="213">
        <v>1E-4</v>
      </c>
      <c r="V135" s="213">
        <f t="shared" si="6"/>
        <v>0.01</v>
      </c>
      <c r="W135" s="213">
        <v>0</v>
      </c>
      <c r="X135" s="214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179</v>
      </c>
      <c r="AT135" s="215" t="s">
        <v>136</v>
      </c>
      <c r="AU135" s="215" t="s">
        <v>96</v>
      </c>
      <c r="AY135" s="14" t="s">
        <v>139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96</v>
      </c>
      <c r="BK135" s="216">
        <f t="shared" si="13"/>
        <v>0</v>
      </c>
      <c r="BL135" s="14" t="s">
        <v>179</v>
      </c>
      <c r="BM135" s="215" t="s">
        <v>192</v>
      </c>
    </row>
    <row r="136" spans="1:65" s="2" customFormat="1" ht="24.25" customHeight="1">
      <c r="A136" s="31"/>
      <c r="B136" s="32"/>
      <c r="C136" s="202" t="s">
        <v>193</v>
      </c>
      <c r="D136" s="202" t="s">
        <v>142</v>
      </c>
      <c r="E136" s="203" t="s">
        <v>194</v>
      </c>
      <c r="F136" s="204" t="s">
        <v>195</v>
      </c>
      <c r="G136" s="205" t="s">
        <v>150</v>
      </c>
      <c r="H136" s="206">
        <v>6</v>
      </c>
      <c r="I136" s="207"/>
      <c r="J136" s="207"/>
      <c r="K136" s="208">
        <f t="shared" si="1"/>
        <v>0</v>
      </c>
      <c r="L136" s="209"/>
      <c r="M136" s="36"/>
      <c r="N136" s="210" t="s">
        <v>1</v>
      </c>
      <c r="O136" s="211" t="s">
        <v>40</v>
      </c>
      <c r="P136" s="212">
        <f t="shared" si="2"/>
        <v>0</v>
      </c>
      <c r="Q136" s="212">
        <f t="shared" si="3"/>
        <v>0</v>
      </c>
      <c r="R136" s="212">
        <f t="shared" si="4"/>
        <v>0</v>
      </c>
      <c r="S136" s="72"/>
      <c r="T136" s="213">
        <f t="shared" si="5"/>
        <v>0</v>
      </c>
      <c r="U136" s="213">
        <v>0</v>
      </c>
      <c r="V136" s="213">
        <f t="shared" si="6"/>
        <v>0</v>
      </c>
      <c r="W136" s="213">
        <v>0</v>
      </c>
      <c r="X136" s="214">
        <f t="shared" si="7"/>
        <v>0</v>
      </c>
      <c r="Y136" s="31"/>
      <c r="Z136" s="31"/>
      <c r="AA136" s="31"/>
      <c r="AB136" s="31"/>
      <c r="AC136" s="31"/>
      <c r="AD136" s="31"/>
      <c r="AE136" s="31"/>
      <c r="AR136" s="215" t="s">
        <v>146</v>
      </c>
      <c r="AT136" s="215" t="s">
        <v>142</v>
      </c>
      <c r="AU136" s="215" t="s">
        <v>96</v>
      </c>
      <c r="AY136" s="14" t="s">
        <v>139</v>
      </c>
      <c r="BE136" s="216">
        <f t="shared" si="8"/>
        <v>0</v>
      </c>
      <c r="BF136" s="216">
        <f t="shared" si="9"/>
        <v>0</v>
      </c>
      <c r="BG136" s="216">
        <f t="shared" si="10"/>
        <v>0</v>
      </c>
      <c r="BH136" s="216">
        <f t="shared" si="11"/>
        <v>0</v>
      </c>
      <c r="BI136" s="216">
        <f t="shared" si="12"/>
        <v>0</v>
      </c>
      <c r="BJ136" s="14" t="s">
        <v>96</v>
      </c>
      <c r="BK136" s="216">
        <f t="shared" si="13"/>
        <v>0</v>
      </c>
      <c r="BL136" s="14" t="s">
        <v>146</v>
      </c>
      <c r="BM136" s="215" t="s">
        <v>196</v>
      </c>
    </row>
    <row r="137" spans="1:65" s="2" customFormat="1" ht="24.25" customHeight="1">
      <c r="A137" s="31"/>
      <c r="B137" s="32"/>
      <c r="C137" s="217" t="s">
        <v>197</v>
      </c>
      <c r="D137" s="217" t="s">
        <v>136</v>
      </c>
      <c r="E137" s="218" t="s">
        <v>198</v>
      </c>
      <c r="F137" s="219" t="s">
        <v>199</v>
      </c>
      <c r="G137" s="220" t="s">
        <v>150</v>
      </c>
      <c r="H137" s="221">
        <v>6</v>
      </c>
      <c r="I137" s="222"/>
      <c r="J137" s="223"/>
      <c r="K137" s="224">
        <f t="shared" si="1"/>
        <v>0</v>
      </c>
      <c r="L137" s="223"/>
      <c r="M137" s="225"/>
      <c r="N137" s="226" t="s">
        <v>1</v>
      </c>
      <c r="O137" s="211" t="s">
        <v>40</v>
      </c>
      <c r="P137" s="212">
        <f t="shared" si="2"/>
        <v>0</v>
      </c>
      <c r="Q137" s="212">
        <f t="shared" si="3"/>
        <v>0</v>
      </c>
      <c r="R137" s="212">
        <f t="shared" si="4"/>
        <v>0</v>
      </c>
      <c r="S137" s="72"/>
      <c r="T137" s="213">
        <f t="shared" si="5"/>
        <v>0</v>
      </c>
      <c r="U137" s="213">
        <v>4.2700000000000004E-3</v>
      </c>
      <c r="V137" s="213">
        <f t="shared" si="6"/>
        <v>2.5620000000000004E-2</v>
      </c>
      <c r="W137" s="213">
        <v>0</v>
      </c>
      <c r="X137" s="214">
        <f t="shared" si="7"/>
        <v>0</v>
      </c>
      <c r="Y137" s="31"/>
      <c r="Z137" s="31"/>
      <c r="AA137" s="31"/>
      <c r="AB137" s="31"/>
      <c r="AC137" s="31"/>
      <c r="AD137" s="31"/>
      <c r="AE137" s="31"/>
      <c r="AR137" s="215" t="s">
        <v>179</v>
      </c>
      <c r="AT137" s="215" t="s">
        <v>136</v>
      </c>
      <c r="AU137" s="215" t="s">
        <v>96</v>
      </c>
      <c r="AY137" s="14" t="s">
        <v>139</v>
      </c>
      <c r="BE137" s="216">
        <f t="shared" si="8"/>
        <v>0</v>
      </c>
      <c r="BF137" s="216">
        <f t="shared" si="9"/>
        <v>0</v>
      </c>
      <c r="BG137" s="216">
        <f t="shared" si="10"/>
        <v>0</v>
      </c>
      <c r="BH137" s="216">
        <f t="shared" si="11"/>
        <v>0</v>
      </c>
      <c r="BI137" s="216">
        <f t="shared" si="12"/>
        <v>0</v>
      </c>
      <c r="BJ137" s="14" t="s">
        <v>96</v>
      </c>
      <c r="BK137" s="216">
        <f t="shared" si="13"/>
        <v>0</v>
      </c>
      <c r="BL137" s="14" t="s">
        <v>179</v>
      </c>
      <c r="BM137" s="215" t="s">
        <v>200</v>
      </c>
    </row>
    <row r="138" spans="1:65" s="2" customFormat="1" ht="24.25" customHeight="1">
      <c r="A138" s="31"/>
      <c r="B138" s="32"/>
      <c r="C138" s="202" t="s">
        <v>201</v>
      </c>
      <c r="D138" s="202" t="s">
        <v>142</v>
      </c>
      <c r="E138" s="203" t="s">
        <v>202</v>
      </c>
      <c r="F138" s="204" t="s">
        <v>203</v>
      </c>
      <c r="G138" s="205" t="s">
        <v>150</v>
      </c>
      <c r="H138" s="206">
        <v>6</v>
      </c>
      <c r="I138" s="207"/>
      <c r="J138" s="207"/>
      <c r="K138" s="208">
        <f t="shared" si="1"/>
        <v>0</v>
      </c>
      <c r="L138" s="209"/>
      <c r="M138" s="36"/>
      <c r="N138" s="210" t="s">
        <v>1</v>
      </c>
      <c r="O138" s="211" t="s">
        <v>40</v>
      </c>
      <c r="P138" s="212">
        <f t="shared" si="2"/>
        <v>0</v>
      </c>
      <c r="Q138" s="212">
        <f t="shared" si="3"/>
        <v>0</v>
      </c>
      <c r="R138" s="212">
        <f t="shared" si="4"/>
        <v>0</v>
      </c>
      <c r="S138" s="72"/>
      <c r="T138" s="213">
        <f t="shared" si="5"/>
        <v>0</v>
      </c>
      <c r="U138" s="213">
        <v>0</v>
      </c>
      <c r="V138" s="213">
        <f t="shared" si="6"/>
        <v>0</v>
      </c>
      <c r="W138" s="213">
        <v>0</v>
      </c>
      <c r="X138" s="214">
        <f t="shared" si="7"/>
        <v>0</v>
      </c>
      <c r="Y138" s="31"/>
      <c r="Z138" s="31"/>
      <c r="AA138" s="31"/>
      <c r="AB138" s="31"/>
      <c r="AC138" s="31"/>
      <c r="AD138" s="31"/>
      <c r="AE138" s="31"/>
      <c r="AR138" s="215" t="s">
        <v>146</v>
      </c>
      <c r="AT138" s="215" t="s">
        <v>142</v>
      </c>
      <c r="AU138" s="215" t="s">
        <v>96</v>
      </c>
      <c r="AY138" s="14" t="s">
        <v>139</v>
      </c>
      <c r="BE138" s="216">
        <f t="shared" si="8"/>
        <v>0</v>
      </c>
      <c r="BF138" s="216">
        <f t="shared" si="9"/>
        <v>0</v>
      </c>
      <c r="BG138" s="216">
        <f t="shared" si="10"/>
        <v>0</v>
      </c>
      <c r="BH138" s="216">
        <f t="shared" si="11"/>
        <v>0</v>
      </c>
      <c r="BI138" s="216">
        <f t="shared" si="12"/>
        <v>0</v>
      </c>
      <c r="BJ138" s="14" t="s">
        <v>96</v>
      </c>
      <c r="BK138" s="216">
        <f t="shared" si="13"/>
        <v>0</v>
      </c>
      <c r="BL138" s="14" t="s">
        <v>146</v>
      </c>
      <c r="BM138" s="215" t="s">
        <v>204</v>
      </c>
    </row>
    <row r="139" spans="1:65" s="2" customFormat="1" ht="24.25" customHeight="1">
      <c r="A139" s="31"/>
      <c r="B139" s="32"/>
      <c r="C139" s="217" t="s">
        <v>205</v>
      </c>
      <c r="D139" s="217" t="s">
        <v>136</v>
      </c>
      <c r="E139" s="218" t="s">
        <v>206</v>
      </c>
      <c r="F139" s="219" t="s">
        <v>207</v>
      </c>
      <c r="G139" s="220" t="s">
        <v>150</v>
      </c>
      <c r="H139" s="221">
        <v>6</v>
      </c>
      <c r="I139" s="222"/>
      <c r="J139" s="223"/>
      <c r="K139" s="224">
        <f t="shared" si="1"/>
        <v>0</v>
      </c>
      <c r="L139" s="223"/>
      <c r="M139" s="225"/>
      <c r="N139" s="226" t="s">
        <v>1</v>
      </c>
      <c r="O139" s="211" t="s">
        <v>40</v>
      </c>
      <c r="P139" s="212">
        <f t="shared" si="2"/>
        <v>0</v>
      </c>
      <c r="Q139" s="212">
        <f t="shared" si="3"/>
        <v>0</v>
      </c>
      <c r="R139" s="212">
        <f t="shared" si="4"/>
        <v>0</v>
      </c>
      <c r="S139" s="72"/>
      <c r="T139" s="213">
        <f t="shared" si="5"/>
        <v>0</v>
      </c>
      <c r="U139" s="213">
        <v>1.46E-2</v>
      </c>
      <c r="V139" s="213">
        <f t="shared" si="6"/>
        <v>8.7599999999999997E-2</v>
      </c>
      <c r="W139" s="213">
        <v>0</v>
      </c>
      <c r="X139" s="214">
        <f t="shared" si="7"/>
        <v>0</v>
      </c>
      <c r="Y139" s="31"/>
      <c r="Z139" s="31"/>
      <c r="AA139" s="31"/>
      <c r="AB139" s="31"/>
      <c r="AC139" s="31"/>
      <c r="AD139" s="31"/>
      <c r="AE139" s="31"/>
      <c r="AR139" s="215" t="s">
        <v>179</v>
      </c>
      <c r="AT139" s="215" t="s">
        <v>136</v>
      </c>
      <c r="AU139" s="215" t="s">
        <v>96</v>
      </c>
      <c r="AY139" s="14" t="s">
        <v>139</v>
      </c>
      <c r="BE139" s="216">
        <f t="shared" si="8"/>
        <v>0</v>
      </c>
      <c r="BF139" s="216">
        <f t="shared" si="9"/>
        <v>0</v>
      </c>
      <c r="BG139" s="216">
        <f t="shared" si="10"/>
        <v>0</v>
      </c>
      <c r="BH139" s="216">
        <f t="shared" si="11"/>
        <v>0</v>
      </c>
      <c r="BI139" s="216">
        <f t="shared" si="12"/>
        <v>0</v>
      </c>
      <c r="BJ139" s="14" t="s">
        <v>96</v>
      </c>
      <c r="BK139" s="216">
        <f t="shared" si="13"/>
        <v>0</v>
      </c>
      <c r="BL139" s="14" t="s">
        <v>179</v>
      </c>
      <c r="BM139" s="215" t="s">
        <v>208</v>
      </c>
    </row>
    <row r="140" spans="1:65" s="2" customFormat="1" ht="24.25" customHeight="1">
      <c r="A140" s="31"/>
      <c r="B140" s="32"/>
      <c r="C140" s="217" t="s">
        <v>209</v>
      </c>
      <c r="D140" s="217" t="s">
        <v>136</v>
      </c>
      <c r="E140" s="218" t="s">
        <v>210</v>
      </c>
      <c r="F140" s="219" t="s">
        <v>211</v>
      </c>
      <c r="G140" s="220" t="s">
        <v>150</v>
      </c>
      <c r="H140" s="221">
        <v>6</v>
      </c>
      <c r="I140" s="222"/>
      <c r="J140" s="223"/>
      <c r="K140" s="224">
        <f t="shared" si="1"/>
        <v>0</v>
      </c>
      <c r="L140" s="223"/>
      <c r="M140" s="225"/>
      <c r="N140" s="226" t="s">
        <v>1</v>
      </c>
      <c r="O140" s="211" t="s">
        <v>40</v>
      </c>
      <c r="P140" s="212">
        <f t="shared" si="2"/>
        <v>0</v>
      </c>
      <c r="Q140" s="212">
        <f t="shared" si="3"/>
        <v>0</v>
      </c>
      <c r="R140" s="212">
        <f t="shared" si="4"/>
        <v>0</v>
      </c>
      <c r="S140" s="72"/>
      <c r="T140" s="213">
        <f t="shared" si="5"/>
        <v>0</v>
      </c>
      <c r="U140" s="213">
        <v>5.0000000000000002E-5</v>
      </c>
      <c r="V140" s="213">
        <f t="shared" si="6"/>
        <v>3.0000000000000003E-4</v>
      </c>
      <c r="W140" s="213">
        <v>0</v>
      </c>
      <c r="X140" s="214">
        <f t="shared" si="7"/>
        <v>0</v>
      </c>
      <c r="Y140" s="31"/>
      <c r="Z140" s="31"/>
      <c r="AA140" s="31"/>
      <c r="AB140" s="31"/>
      <c r="AC140" s="31"/>
      <c r="AD140" s="31"/>
      <c r="AE140" s="31"/>
      <c r="AR140" s="215" t="s">
        <v>179</v>
      </c>
      <c r="AT140" s="215" t="s">
        <v>136</v>
      </c>
      <c r="AU140" s="215" t="s">
        <v>96</v>
      </c>
      <c r="AY140" s="14" t="s">
        <v>139</v>
      </c>
      <c r="BE140" s="216">
        <f t="shared" si="8"/>
        <v>0</v>
      </c>
      <c r="BF140" s="216">
        <f t="shared" si="9"/>
        <v>0</v>
      </c>
      <c r="BG140" s="216">
        <f t="shared" si="10"/>
        <v>0</v>
      </c>
      <c r="BH140" s="216">
        <f t="shared" si="11"/>
        <v>0</v>
      </c>
      <c r="BI140" s="216">
        <f t="shared" si="12"/>
        <v>0</v>
      </c>
      <c r="BJ140" s="14" t="s">
        <v>96</v>
      </c>
      <c r="BK140" s="216">
        <f t="shared" si="13"/>
        <v>0</v>
      </c>
      <c r="BL140" s="14" t="s">
        <v>179</v>
      </c>
      <c r="BM140" s="215" t="s">
        <v>212</v>
      </c>
    </row>
    <row r="141" spans="1:65" s="2" customFormat="1" ht="24.25" customHeight="1">
      <c r="A141" s="31"/>
      <c r="B141" s="32"/>
      <c r="C141" s="202" t="s">
        <v>213</v>
      </c>
      <c r="D141" s="202" t="s">
        <v>142</v>
      </c>
      <c r="E141" s="203" t="s">
        <v>194</v>
      </c>
      <c r="F141" s="204" t="s">
        <v>195</v>
      </c>
      <c r="G141" s="205" t="s">
        <v>150</v>
      </c>
      <c r="H141" s="206">
        <v>4</v>
      </c>
      <c r="I141" s="207"/>
      <c r="J141" s="207"/>
      <c r="K141" s="208">
        <f t="shared" si="1"/>
        <v>0</v>
      </c>
      <c r="L141" s="209"/>
      <c r="M141" s="36"/>
      <c r="N141" s="210" t="s">
        <v>1</v>
      </c>
      <c r="O141" s="211" t="s">
        <v>40</v>
      </c>
      <c r="P141" s="212">
        <f t="shared" si="2"/>
        <v>0</v>
      </c>
      <c r="Q141" s="212">
        <f t="shared" si="3"/>
        <v>0</v>
      </c>
      <c r="R141" s="212">
        <f t="shared" si="4"/>
        <v>0</v>
      </c>
      <c r="S141" s="72"/>
      <c r="T141" s="213">
        <f t="shared" si="5"/>
        <v>0</v>
      </c>
      <c r="U141" s="213">
        <v>0</v>
      </c>
      <c r="V141" s="213">
        <f t="shared" si="6"/>
        <v>0</v>
      </c>
      <c r="W141" s="213">
        <v>0</v>
      </c>
      <c r="X141" s="214">
        <f t="shared" si="7"/>
        <v>0</v>
      </c>
      <c r="Y141" s="31"/>
      <c r="Z141" s="31"/>
      <c r="AA141" s="31"/>
      <c r="AB141" s="31"/>
      <c r="AC141" s="31"/>
      <c r="AD141" s="31"/>
      <c r="AE141" s="31"/>
      <c r="AR141" s="215" t="s">
        <v>146</v>
      </c>
      <c r="AT141" s="215" t="s">
        <v>142</v>
      </c>
      <c r="AU141" s="215" t="s">
        <v>96</v>
      </c>
      <c r="AY141" s="14" t="s">
        <v>139</v>
      </c>
      <c r="BE141" s="216">
        <f t="shared" si="8"/>
        <v>0</v>
      </c>
      <c r="BF141" s="216">
        <f t="shared" si="9"/>
        <v>0</v>
      </c>
      <c r="BG141" s="216">
        <f t="shared" si="10"/>
        <v>0</v>
      </c>
      <c r="BH141" s="216">
        <f t="shared" si="11"/>
        <v>0</v>
      </c>
      <c r="BI141" s="216">
        <f t="shared" si="12"/>
        <v>0</v>
      </c>
      <c r="BJ141" s="14" t="s">
        <v>96</v>
      </c>
      <c r="BK141" s="216">
        <f t="shared" si="13"/>
        <v>0</v>
      </c>
      <c r="BL141" s="14" t="s">
        <v>146</v>
      </c>
      <c r="BM141" s="215" t="s">
        <v>214</v>
      </c>
    </row>
    <row r="142" spans="1:65" s="2" customFormat="1" ht="24.25" customHeight="1">
      <c r="A142" s="31"/>
      <c r="B142" s="32"/>
      <c r="C142" s="217" t="s">
        <v>215</v>
      </c>
      <c r="D142" s="217" t="s">
        <v>136</v>
      </c>
      <c r="E142" s="218" t="s">
        <v>216</v>
      </c>
      <c r="F142" s="219" t="s">
        <v>217</v>
      </c>
      <c r="G142" s="220" t="s">
        <v>150</v>
      </c>
      <c r="H142" s="221">
        <v>4</v>
      </c>
      <c r="I142" s="222"/>
      <c r="J142" s="223"/>
      <c r="K142" s="224">
        <f t="shared" si="1"/>
        <v>0</v>
      </c>
      <c r="L142" s="223"/>
      <c r="M142" s="225"/>
      <c r="N142" s="226" t="s">
        <v>1</v>
      </c>
      <c r="O142" s="211" t="s">
        <v>40</v>
      </c>
      <c r="P142" s="212">
        <f t="shared" si="2"/>
        <v>0</v>
      </c>
      <c r="Q142" s="212">
        <f t="shared" si="3"/>
        <v>0</v>
      </c>
      <c r="R142" s="212">
        <f t="shared" si="4"/>
        <v>0</v>
      </c>
      <c r="S142" s="72"/>
      <c r="T142" s="213">
        <f t="shared" si="5"/>
        <v>0</v>
      </c>
      <c r="U142" s="213">
        <v>2.2899999999999999E-3</v>
      </c>
      <c r="V142" s="213">
        <f t="shared" si="6"/>
        <v>9.1599999999999997E-3</v>
      </c>
      <c r="W142" s="213">
        <v>0</v>
      </c>
      <c r="X142" s="214">
        <f t="shared" si="7"/>
        <v>0</v>
      </c>
      <c r="Y142" s="31"/>
      <c r="Z142" s="31"/>
      <c r="AA142" s="31"/>
      <c r="AB142" s="31"/>
      <c r="AC142" s="31"/>
      <c r="AD142" s="31"/>
      <c r="AE142" s="31"/>
      <c r="AR142" s="215" t="s">
        <v>179</v>
      </c>
      <c r="AT142" s="215" t="s">
        <v>136</v>
      </c>
      <c r="AU142" s="215" t="s">
        <v>96</v>
      </c>
      <c r="AY142" s="14" t="s">
        <v>139</v>
      </c>
      <c r="BE142" s="216">
        <f t="shared" si="8"/>
        <v>0</v>
      </c>
      <c r="BF142" s="216">
        <f t="shared" si="9"/>
        <v>0</v>
      </c>
      <c r="BG142" s="216">
        <f t="shared" si="10"/>
        <v>0</v>
      </c>
      <c r="BH142" s="216">
        <f t="shared" si="11"/>
        <v>0</v>
      </c>
      <c r="BI142" s="216">
        <f t="shared" si="12"/>
        <v>0</v>
      </c>
      <c r="BJ142" s="14" t="s">
        <v>96</v>
      </c>
      <c r="BK142" s="216">
        <f t="shared" si="13"/>
        <v>0</v>
      </c>
      <c r="BL142" s="14" t="s">
        <v>179</v>
      </c>
      <c r="BM142" s="215" t="s">
        <v>218</v>
      </c>
    </row>
    <row r="143" spans="1:65" s="2" customFormat="1" ht="24.25" customHeight="1">
      <c r="A143" s="31"/>
      <c r="B143" s="32"/>
      <c r="C143" s="202" t="s">
        <v>8</v>
      </c>
      <c r="D143" s="202" t="s">
        <v>142</v>
      </c>
      <c r="E143" s="203" t="s">
        <v>202</v>
      </c>
      <c r="F143" s="204" t="s">
        <v>203</v>
      </c>
      <c r="G143" s="205" t="s">
        <v>150</v>
      </c>
      <c r="H143" s="206">
        <v>4</v>
      </c>
      <c r="I143" s="207"/>
      <c r="J143" s="207"/>
      <c r="K143" s="208">
        <f t="shared" si="1"/>
        <v>0</v>
      </c>
      <c r="L143" s="209"/>
      <c r="M143" s="36"/>
      <c r="N143" s="210" t="s">
        <v>1</v>
      </c>
      <c r="O143" s="211" t="s">
        <v>40</v>
      </c>
      <c r="P143" s="212">
        <f t="shared" si="2"/>
        <v>0</v>
      </c>
      <c r="Q143" s="212">
        <f t="shared" si="3"/>
        <v>0</v>
      </c>
      <c r="R143" s="212">
        <f t="shared" si="4"/>
        <v>0</v>
      </c>
      <c r="S143" s="72"/>
      <c r="T143" s="213">
        <f t="shared" si="5"/>
        <v>0</v>
      </c>
      <c r="U143" s="213">
        <v>0</v>
      </c>
      <c r="V143" s="213">
        <f t="shared" si="6"/>
        <v>0</v>
      </c>
      <c r="W143" s="213">
        <v>0</v>
      </c>
      <c r="X143" s="214">
        <f t="shared" si="7"/>
        <v>0</v>
      </c>
      <c r="Y143" s="31"/>
      <c r="Z143" s="31"/>
      <c r="AA143" s="31"/>
      <c r="AB143" s="31"/>
      <c r="AC143" s="31"/>
      <c r="AD143" s="31"/>
      <c r="AE143" s="31"/>
      <c r="AR143" s="215" t="s">
        <v>146</v>
      </c>
      <c r="AT143" s="215" t="s">
        <v>142</v>
      </c>
      <c r="AU143" s="215" t="s">
        <v>96</v>
      </c>
      <c r="AY143" s="14" t="s">
        <v>139</v>
      </c>
      <c r="BE143" s="216">
        <f t="shared" si="8"/>
        <v>0</v>
      </c>
      <c r="BF143" s="216">
        <f t="shared" si="9"/>
        <v>0</v>
      </c>
      <c r="BG143" s="216">
        <f t="shared" si="10"/>
        <v>0</v>
      </c>
      <c r="BH143" s="216">
        <f t="shared" si="11"/>
        <v>0</v>
      </c>
      <c r="BI143" s="216">
        <f t="shared" si="12"/>
        <v>0</v>
      </c>
      <c r="BJ143" s="14" t="s">
        <v>96</v>
      </c>
      <c r="BK143" s="216">
        <f t="shared" si="13"/>
        <v>0</v>
      </c>
      <c r="BL143" s="14" t="s">
        <v>146</v>
      </c>
      <c r="BM143" s="215" t="s">
        <v>219</v>
      </c>
    </row>
    <row r="144" spans="1:65" s="2" customFormat="1" ht="24.25" customHeight="1">
      <c r="A144" s="31"/>
      <c r="B144" s="32"/>
      <c r="C144" s="217" t="s">
        <v>220</v>
      </c>
      <c r="D144" s="217" t="s">
        <v>136</v>
      </c>
      <c r="E144" s="218" t="s">
        <v>221</v>
      </c>
      <c r="F144" s="219" t="s">
        <v>222</v>
      </c>
      <c r="G144" s="220" t="s">
        <v>150</v>
      </c>
      <c r="H144" s="221">
        <v>4</v>
      </c>
      <c r="I144" s="222"/>
      <c r="J144" s="223"/>
      <c r="K144" s="224">
        <f t="shared" si="1"/>
        <v>0</v>
      </c>
      <c r="L144" s="223"/>
      <c r="M144" s="225"/>
      <c r="N144" s="226" t="s">
        <v>1</v>
      </c>
      <c r="O144" s="211" t="s">
        <v>40</v>
      </c>
      <c r="P144" s="212">
        <f t="shared" si="2"/>
        <v>0</v>
      </c>
      <c r="Q144" s="212">
        <f t="shared" si="3"/>
        <v>0</v>
      </c>
      <c r="R144" s="212">
        <f t="shared" si="4"/>
        <v>0</v>
      </c>
      <c r="S144" s="72"/>
      <c r="T144" s="213">
        <f t="shared" si="5"/>
        <v>0</v>
      </c>
      <c r="U144" s="213">
        <v>1.7000000000000001E-2</v>
      </c>
      <c r="V144" s="213">
        <f t="shared" si="6"/>
        <v>6.8000000000000005E-2</v>
      </c>
      <c r="W144" s="213">
        <v>0</v>
      </c>
      <c r="X144" s="214">
        <f t="shared" si="7"/>
        <v>0</v>
      </c>
      <c r="Y144" s="31"/>
      <c r="Z144" s="31"/>
      <c r="AA144" s="31"/>
      <c r="AB144" s="31"/>
      <c r="AC144" s="31"/>
      <c r="AD144" s="31"/>
      <c r="AE144" s="31"/>
      <c r="AR144" s="215" t="s">
        <v>179</v>
      </c>
      <c r="AT144" s="215" t="s">
        <v>136</v>
      </c>
      <c r="AU144" s="215" t="s">
        <v>96</v>
      </c>
      <c r="AY144" s="14" t="s">
        <v>139</v>
      </c>
      <c r="BE144" s="216">
        <f t="shared" si="8"/>
        <v>0</v>
      </c>
      <c r="BF144" s="216">
        <f t="shared" si="9"/>
        <v>0</v>
      </c>
      <c r="BG144" s="216">
        <f t="shared" si="10"/>
        <v>0</v>
      </c>
      <c r="BH144" s="216">
        <f t="shared" si="11"/>
        <v>0</v>
      </c>
      <c r="BI144" s="216">
        <f t="shared" si="12"/>
        <v>0</v>
      </c>
      <c r="BJ144" s="14" t="s">
        <v>96</v>
      </c>
      <c r="BK144" s="216">
        <f t="shared" si="13"/>
        <v>0</v>
      </c>
      <c r="BL144" s="14" t="s">
        <v>179</v>
      </c>
      <c r="BM144" s="215" t="s">
        <v>223</v>
      </c>
    </row>
    <row r="145" spans="1:65" s="2" customFormat="1" ht="24.25" customHeight="1">
      <c r="A145" s="31"/>
      <c r="B145" s="32"/>
      <c r="C145" s="217" t="s">
        <v>224</v>
      </c>
      <c r="D145" s="217" t="s">
        <v>136</v>
      </c>
      <c r="E145" s="218" t="s">
        <v>210</v>
      </c>
      <c r="F145" s="219" t="s">
        <v>211</v>
      </c>
      <c r="G145" s="220" t="s">
        <v>150</v>
      </c>
      <c r="H145" s="221">
        <v>4</v>
      </c>
      <c r="I145" s="222"/>
      <c r="J145" s="223"/>
      <c r="K145" s="224">
        <f t="shared" si="1"/>
        <v>0</v>
      </c>
      <c r="L145" s="223"/>
      <c r="M145" s="225"/>
      <c r="N145" s="226" t="s">
        <v>1</v>
      </c>
      <c r="O145" s="211" t="s">
        <v>40</v>
      </c>
      <c r="P145" s="212">
        <f t="shared" si="2"/>
        <v>0</v>
      </c>
      <c r="Q145" s="212">
        <f t="shared" si="3"/>
        <v>0</v>
      </c>
      <c r="R145" s="212">
        <f t="shared" si="4"/>
        <v>0</v>
      </c>
      <c r="S145" s="72"/>
      <c r="T145" s="213">
        <f t="shared" si="5"/>
        <v>0</v>
      </c>
      <c r="U145" s="213">
        <v>5.0000000000000002E-5</v>
      </c>
      <c r="V145" s="213">
        <f t="shared" si="6"/>
        <v>2.0000000000000001E-4</v>
      </c>
      <c r="W145" s="213">
        <v>0</v>
      </c>
      <c r="X145" s="214">
        <f t="shared" si="7"/>
        <v>0</v>
      </c>
      <c r="Y145" s="31"/>
      <c r="Z145" s="31"/>
      <c r="AA145" s="31"/>
      <c r="AB145" s="31"/>
      <c r="AC145" s="31"/>
      <c r="AD145" s="31"/>
      <c r="AE145" s="31"/>
      <c r="AR145" s="215" t="s">
        <v>179</v>
      </c>
      <c r="AT145" s="215" t="s">
        <v>136</v>
      </c>
      <c r="AU145" s="215" t="s">
        <v>96</v>
      </c>
      <c r="AY145" s="14" t="s">
        <v>139</v>
      </c>
      <c r="BE145" s="216">
        <f t="shared" si="8"/>
        <v>0</v>
      </c>
      <c r="BF145" s="216">
        <f t="shared" si="9"/>
        <v>0</v>
      </c>
      <c r="BG145" s="216">
        <f t="shared" si="10"/>
        <v>0</v>
      </c>
      <c r="BH145" s="216">
        <f t="shared" si="11"/>
        <v>0</v>
      </c>
      <c r="BI145" s="216">
        <f t="shared" si="12"/>
        <v>0</v>
      </c>
      <c r="BJ145" s="14" t="s">
        <v>96</v>
      </c>
      <c r="BK145" s="216">
        <f t="shared" si="13"/>
        <v>0</v>
      </c>
      <c r="BL145" s="14" t="s">
        <v>179</v>
      </c>
      <c r="BM145" s="215" t="s">
        <v>225</v>
      </c>
    </row>
    <row r="146" spans="1:65" s="2" customFormat="1" ht="16.5" customHeight="1">
      <c r="A146" s="31"/>
      <c r="B146" s="32"/>
      <c r="C146" s="202" t="s">
        <v>226</v>
      </c>
      <c r="D146" s="202" t="s">
        <v>142</v>
      </c>
      <c r="E146" s="203" t="s">
        <v>227</v>
      </c>
      <c r="F146" s="204" t="s">
        <v>228</v>
      </c>
      <c r="G146" s="205" t="s">
        <v>150</v>
      </c>
      <c r="H146" s="206">
        <v>6</v>
      </c>
      <c r="I146" s="207"/>
      <c r="J146" s="207"/>
      <c r="K146" s="208">
        <f t="shared" si="1"/>
        <v>0</v>
      </c>
      <c r="L146" s="209"/>
      <c r="M146" s="36"/>
      <c r="N146" s="210" t="s">
        <v>1</v>
      </c>
      <c r="O146" s="211" t="s">
        <v>40</v>
      </c>
      <c r="P146" s="212">
        <f t="shared" si="2"/>
        <v>0</v>
      </c>
      <c r="Q146" s="212">
        <f t="shared" si="3"/>
        <v>0</v>
      </c>
      <c r="R146" s="212">
        <f t="shared" si="4"/>
        <v>0</v>
      </c>
      <c r="S146" s="72"/>
      <c r="T146" s="213">
        <f t="shared" si="5"/>
        <v>0</v>
      </c>
      <c r="U146" s="213">
        <v>0</v>
      </c>
      <c r="V146" s="213">
        <f t="shared" si="6"/>
        <v>0</v>
      </c>
      <c r="W146" s="213">
        <v>0</v>
      </c>
      <c r="X146" s="214">
        <f t="shared" si="7"/>
        <v>0</v>
      </c>
      <c r="Y146" s="31"/>
      <c r="Z146" s="31"/>
      <c r="AA146" s="31"/>
      <c r="AB146" s="31"/>
      <c r="AC146" s="31"/>
      <c r="AD146" s="31"/>
      <c r="AE146" s="31"/>
      <c r="AR146" s="215" t="s">
        <v>146</v>
      </c>
      <c r="AT146" s="215" t="s">
        <v>142</v>
      </c>
      <c r="AU146" s="215" t="s">
        <v>96</v>
      </c>
      <c r="AY146" s="14" t="s">
        <v>139</v>
      </c>
      <c r="BE146" s="216">
        <f t="shared" si="8"/>
        <v>0</v>
      </c>
      <c r="BF146" s="216">
        <f t="shared" si="9"/>
        <v>0</v>
      </c>
      <c r="BG146" s="216">
        <f t="shared" si="10"/>
        <v>0</v>
      </c>
      <c r="BH146" s="216">
        <f t="shared" si="11"/>
        <v>0</v>
      </c>
      <c r="BI146" s="216">
        <f t="shared" si="12"/>
        <v>0</v>
      </c>
      <c r="BJ146" s="14" t="s">
        <v>96</v>
      </c>
      <c r="BK146" s="216">
        <f t="shared" si="13"/>
        <v>0</v>
      </c>
      <c r="BL146" s="14" t="s">
        <v>146</v>
      </c>
      <c r="BM146" s="215" t="s">
        <v>229</v>
      </c>
    </row>
    <row r="147" spans="1:65" s="2" customFormat="1" ht="16.5" customHeight="1">
      <c r="A147" s="31"/>
      <c r="B147" s="32"/>
      <c r="C147" s="202" t="s">
        <v>230</v>
      </c>
      <c r="D147" s="202" t="s">
        <v>142</v>
      </c>
      <c r="E147" s="203" t="s">
        <v>231</v>
      </c>
      <c r="F147" s="204" t="s">
        <v>232</v>
      </c>
      <c r="G147" s="205" t="s">
        <v>150</v>
      </c>
      <c r="H147" s="206">
        <v>40</v>
      </c>
      <c r="I147" s="207"/>
      <c r="J147" s="207"/>
      <c r="K147" s="208">
        <f t="shared" si="1"/>
        <v>0</v>
      </c>
      <c r="L147" s="209"/>
      <c r="M147" s="36"/>
      <c r="N147" s="210" t="s">
        <v>1</v>
      </c>
      <c r="O147" s="211" t="s">
        <v>40</v>
      </c>
      <c r="P147" s="212">
        <f t="shared" si="2"/>
        <v>0</v>
      </c>
      <c r="Q147" s="212">
        <f t="shared" si="3"/>
        <v>0</v>
      </c>
      <c r="R147" s="212">
        <f t="shared" si="4"/>
        <v>0</v>
      </c>
      <c r="S147" s="72"/>
      <c r="T147" s="213">
        <f t="shared" si="5"/>
        <v>0</v>
      </c>
      <c r="U147" s="213">
        <v>0</v>
      </c>
      <c r="V147" s="213">
        <f t="shared" si="6"/>
        <v>0</v>
      </c>
      <c r="W147" s="213">
        <v>0</v>
      </c>
      <c r="X147" s="214">
        <f t="shared" si="7"/>
        <v>0</v>
      </c>
      <c r="Y147" s="31"/>
      <c r="Z147" s="31"/>
      <c r="AA147" s="31"/>
      <c r="AB147" s="31"/>
      <c r="AC147" s="31"/>
      <c r="AD147" s="31"/>
      <c r="AE147" s="31"/>
      <c r="AR147" s="215" t="s">
        <v>146</v>
      </c>
      <c r="AT147" s="215" t="s">
        <v>142</v>
      </c>
      <c r="AU147" s="215" t="s">
        <v>96</v>
      </c>
      <c r="AY147" s="14" t="s">
        <v>139</v>
      </c>
      <c r="BE147" s="216">
        <f t="shared" si="8"/>
        <v>0</v>
      </c>
      <c r="BF147" s="216">
        <f t="shared" si="9"/>
        <v>0</v>
      </c>
      <c r="BG147" s="216">
        <f t="shared" si="10"/>
        <v>0</v>
      </c>
      <c r="BH147" s="216">
        <f t="shared" si="11"/>
        <v>0</v>
      </c>
      <c r="BI147" s="216">
        <f t="shared" si="12"/>
        <v>0</v>
      </c>
      <c r="BJ147" s="14" t="s">
        <v>96</v>
      </c>
      <c r="BK147" s="216">
        <f t="shared" si="13"/>
        <v>0</v>
      </c>
      <c r="BL147" s="14" t="s">
        <v>146</v>
      </c>
      <c r="BM147" s="215" t="s">
        <v>233</v>
      </c>
    </row>
    <row r="148" spans="1:65" s="2" customFormat="1" ht="24.25" customHeight="1">
      <c r="A148" s="31"/>
      <c r="B148" s="32"/>
      <c r="C148" s="217" t="s">
        <v>234</v>
      </c>
      <c r="D148" s="217" t="s">
        <v>136</v>
      </c>
      <c r="E148" s="218" t="s">
        <v>235</v>
      </c>
      <c r="F148" s="219" t="s">
        <v>236</v>
      </c>
      <c r="G148" s="220" t="s">
        <v>150</v>
      </c>
      <c r="H148" s="221">
        <v>40</v>
      </c>
      <c r="I148" s="222"/>
      <c r="J148" s="223"/>
      <c r="K148" s="224">
        <f t="shared" si="1"/>
        <v>0</v>
      </c>
      <c r="L148" s="223"/>
      <c r="M148" s="225"/>
      <c r="N148" s="226" t="s">
        <v>1</v>
      </c>
      <c r="O148" s="211" t="s">
        <v>40</v>
      </c>
      <c r="P148" s="212">
        <f t="shared" si="2"/>
        <v>0</v>
      </c>
      <c r="Q148" s="212">
        <f t="shared" si="3"/>
        <v>0</v>
      </c>
      <c r="R148" s="212">
        <f t="shared" si="4"/>
        <v>0</v>
      </c>
      <c r="S148" s="72"/>
      <c r="T148" s="213">
        <f t="shared" si="5"/>
        <v>0</v>
      </c>
      <c r="U148" s="213">
        <v>1.6000000000000001E-4</v>
      </c>
      <c r="V148" s="213">
        <f t="shared" si="6"/>
        <v>6.4000000000000003E-3</v>
      </c>
      <c r="W148" s="213">
        <v>0</v>
      </c>
      <c r="X148" s="214">
        <f t="shared" si="7"/>
        <v>0</v>
      </c>
      <c r="Y148" s="31"/>
      <c r="Z148" s="31"/>
      <c r="AA148" s="31"/>
      <c r="AB148" s="31"/>
      <c r="AC148" s="31"/>
      <c r="AD148" s="31"/>
      <c r="AE148" s="31"/>
      <c r="AR148" s="215" t="s">
        <v>179</v>
      </c>
      <c r="AT148" s="215" t="s">
        <v>136</v>
      </c>
      <c r="AU148" s="215" t="s">
        <v>96</v>
      </c>
      <c r="AY148" s="14" t="s">
        <v>139</v>
      </c>
      <c r="BE148" s="216">
        <f t="shared" si="8"/>
        <v>0</v>
      </c>
      <c r="BF148" s="216">
        <f t="shared" si="9"/>
        <v>0</v>
      </c>
      <c r="BG148" s="216">
        <f t="shared" si="10"/>
        <v>0</v>
      </c>
      <c r="BH148" s="216">
        <f t="shared" si="11"/>
        <v>0</v>
      </c>
      <c r="BI148" s="216">
        <f t="shared" si="12"/>
        <v>0</v>
      </c>
      <c r="BJ148" s="14" t="s">
        <v>96</v>
      </c>
      <c r="BK148" s="216">
        <f t="shared" si="13"/>
        <v>0</v>
      </c>
      <c r="BL148" s="14" t="s">
        <v>179</v>
      </c>
      <c r="BM148" s="215" t="s">
        <v>237</v>
      </c>
    </row>
    <row r="149" spans="1:65" s="2" customFormat="1" ht="21.75" customHeight="1">
      <c r="A149" s="31"/>
      <c r="B149" s="32"/>
      <c r="C149" s="202" t="s">
        <v>238</v>
      </c>
      <c r="D149" s="202" t="s">
        <v>142</v>
      </c>
      <c r="E149" s="203" t="s">
        <v>239</v>
      </c>
      <c r="F149" s="204" t="s">
        <v>240</v>
      </c>
      <c r="G149" s="205" t="s">
        <v>150</v>
      </c>
      <c r="H149" s="206">
        <v>48</v>
      </c>
      <c r="I149" s="207"/>
      <c r="J149" s="207"/>
      <c r="K149" s="208">
        <f t="shared" si="1"/>
        <v>0</v>
      </c>
      <c r="L149" s="209"/>
      <c r="M149" s="36"/>
      <c r="N149" s="210" t="s">
        <v>1</v>
      </c>
      <c r="O149" s="211" t="s">
        <v>40</v>
      </c>
      <c r="P149" s="212">
        <f t="shared" si="2"/>
        <v>0</v>
      </c>
      <c r="Q149" s="212">
        <f t="shared" si="3"/>
        <v>0</v>
      </c>
      <c r="R149" s="212">
        <f t="shared" si="4"/>
        <v>0</v>
      </c>
      <c r="S149" s="72"/>
      <c r="T149" s="213">
        <f t="shared" si="5"/>
        <v>0</v>
      </c>
      <c r="U149" s="213">
        <v>0</v>
      </c>
      <c r="V149" s="213">
        <f t="shared" si="6"/>
        <v>0</v>
      </c>
      <c r="W149" s="213">
        <v>0</v>
      </c>
      <c r="X149" s="214">
        <f t="shared" si="7"/>
        <v>0</v>
      </c>
      <c r="Y149" s="31"/>
      <c r="Z149" s="31"/>
      <c r="AA149" s="31"/>
      <c r="AB149" s="31"/>
      <c r="AC149" s="31"/>
      <c r="AD149" s="31"/>
      <c r="AE149" s="31"/>
      <c r="AR149" s="215" t="s">
        <v>146</v>
      </c>
      <c r="AT149" s="215" t="s">
        <v>142</v>
      </c>
      <c r="AU149" s="215" t="s">
        <v>96</v>
      </c>
      <c r="AY149" s="14" t="s">
        <v>139</v>
      </c>
      <c r="BE149" s="216">
        <f t="shared" si="8"/>
        <v>0</v>
      </c>
      <c r="BF149" s="216">
        <f t="shared" si="9"/>
        <v>0</v>
      </c>
      <c r="BG149" s="216">
        <f t="shared" si="10"/>
        <v>0</v>
      </c>
      <c r="BH149" s="216">
        <f t="shared" si="11"/>
        <v>0</v>
      </c>
      <c r="BI149" s="216">
        <f t="shared" si="12"/>
        <v>0</v>
      </c>
      <c r="BJ149" s="14" t="s">
        <v>96</v>
      </c>
      <c r="BK149" s="216">
        <f t="shared" si="13"/>
        <v>0</v>
      </c>
      <c r="BL149" s="14" t="s">
        <v>146</v>
      </c>
      <c r="BM149" s="215" t="s">
        <v>241</v>
      </c>
    </row>
    <row r="150" spans="1:65" s="2" customFormat="1" ht="24.25" customHeight="1">
      <c r="A150" s="31"/>
      <c r="B150" s="32"/>
      <c r="C150" s="217" t="s">
        <v>242</v>
      </c>
      <c r="D150" s="217" t="s">
        <v>136</v>
      </c>
      <c r="E150" s="218" t="s">
        <v>243</v>
      </c>
      <c r="F150" s="219" t="s">
        <v>244</v>
      </c>
      <c r="G150" s="220" t="s">
        <v>150</v>
      </c>
      <c r="H150" s="221">
        <v>48</v>
      </c>
      <c r="I150" s="222"/>
      <c r="J150" s="223"/>
      <c r="K150" s="224">
        <f t="shared" si="1"/>
        <v>0</v>
      </c>
      <c r="L150" s="223"/>
      <c r="M150" s="225"/>
      <c r="N150" s="226" t="s">
        <v>1</v>
      </c>
      <c r="O150" s="211" t="s">
        <v>40</v>
      </c>
      <c r="P150" s="212">
        <f t="shared" si="2"/>
        <v>0</v>
      </c>
      <c r="Q150" s="212">
        <f t="shared" si="3"/>
        <v>0</v>
      </c>
      <c r="R150" s="212">
        <f t="shared" si="4"/>
        <v>0</v>
      </c>
      <c r="S150" s="72"/>
      <c r="T150" s="213">
        <f t="shared" si="5"/>
        <v>0</v>
      </c>
      <c r="U150" s="213">
        <v>2.0000000000000001E-4</v>
      </c>
      <c r="V150" s="213">
        <f t="shared" si="6"/>
        <v>9.6000000000000009E-3</v>
      </c>
      <c r="W150" s="213">
        <v>0</v>
      </c>
      <c r="X150" s="214">
        <f t="shared" si="7"/>
        <v>0</v>
      </c>
      <c r="Y150" s="31"/>
      <c r="Z150" s="31"/>
      <c r="AA150" s="31"/>
      <c r="AB150" s="31"/>
      <c r="AC150" s="31"/>
      <c r="AD150" s="31"/>
      <c r="AE150" s="31"/>
      <c r="AR150" s="215" t="s">
        <v>179</v>
      </c>
      <c r="AT150" s="215" t="s">
        <v>136</v>
      </c>
      <c r="AU150" s="215" t="s">
        <v>96</v>
      </c>
      <c r="AY150" s="14" t="s">
        <v>139</v>
      </c>
      <c r="BE150" s="216">
        <f t="shared" si="8"/>
        <v>0</v>
      </c>
      <c r="BF150" s="216">
        <f t="shared" si="9"/>
        <v>0</v>
      </c>
      <c r="BG150" s="216">
        <f t="shared" si="10"/>
        <v>0</v>
      </c>
      <c r="BH150" s="216">
        <f t="shared" si="11"/>
        <v>0</v>
      </c>
      <c r="BI150" s="216">
        <f t="shared" si="12"/>
        <v>0</v>
      </c>
      <c r="BJ150" s="14" t="s">
        <v>96</v>
      </c>
      <c r="BK150" s="216">
        <f t="shared" si="13"/>
        <v>0</v>
      </c>
      <c r="BL150" s="14" t="s">
        <v>179</v>
      </c>
      <c r="BM150" s="215" t="s">
        <v>245</v>
      </c>
    </row>
    <row r="151" spans="1:65" s="2" customFormat="1" ht="16.5" customHeight="1">
      <c r="A151" s="31"/>
      <c r="B151" s="32"/>
      <c r="C151" s="217" t="s">
        <v>246</v>
      </c>
      <c r="D151" s="217" t="s">
        <v>136</v>
      </c>
      <c r="E151" s="218" t="s">
        <v>247</v>
      </c>
      <c r="F151" s="219" t="s">
        <v>248</v>
      </c>
      <c r="G151" s="220" t="s">
        <v>150</v>
      </c>
      <c r="H151" s="221">
        <v>6</v>
      </c>
      <c r="I151" s="222"/>
      <c r="J151" s="223"/>
      <c r="K151" s="224">
        <f t="shared" si="1"/>
        <v>0</v>
      </c>
      <c r="L151" s="223"/>
      <c r="M151" s="225"/>
      <c r="N151" s="226" t="s">
        <v>1</v>
      </c>
      <c r="O151" s="211" t="s">
        <v>40</v>
      </c>
      <c r="P151" s="212">
        <f t="shared" si="2"/>
        <v>0</v>
      </c>
      <c r="Q151" s="212">
        <f t="shared" si="3"/>
        <v>0</v>
      </c>
      <c r="R151" s="212">
        <f t="shared" si="4"/>
        <v>0</v>
      </c>
      <c r="S151" s="72"/>
      <c r="T151" s="213">
        <f t="shared" si="5"/>
        <v>0</v>
      </c>
      <c r="U151" s="213">
        <v>2.9E-4</v>
      </c>
      <c r="V151" s="213">
        <f t="shared" si="6"/>
        <v>1.74E-3</v>
      </c>
      <c r="W151" s="213">
        <v>0</v>
      </c>
      <c r="X151" s="214">
        <f t="shared" si="7"/>
        <v>0</v>
      </c>
      <c r="Y151" s="31"/>
      <c r="Z151" s="31"/>
      <c r="AA151" s="31"/>
      <c r="AB151" s="31"/>
      <c r="AC151" s="31"/>
      <c r="AD151" s="31"/>
      <c r="AE151" s="31"/>
      <c r="AR151" s="215" t="s">
        <v>179</v>
      </c>
      <c r="AT151" s="215" t="s">
        <v>136</v>
      </c>
      <c r="AU151" s="215" t="s">
        <v>96</v>
      </c>
      <c r="AY151" s="14" t="s">
        <v>139</v>
      </c>
      <c r="BE151" s="216">
        <f t="shared" si="8"/>
        <v>0</v>
      </c>
      <c r="BF151" s="216">
        <f t="shared" si="9"/>
        <v>0</v>
      </c>
      <c r="BG151" s="216">
        <f t="shared" si="10"/>
        <v>0</v>
      </c>
      <c r="BH151" s="216">
        <f t="shared" si="11"/>
        <v>0</v>
      </c>
      <c r="BI151" s="216">
        <f t="shared" si="12"/>
        <v>0</v>
      </c>
      <c r="BJ151" s="14" t="s">
        <v>96</v>
      </c>
      <c r="BK151" s="216">
        <f t="shared" si="13"/>
        <v>0</v>
      </c>
      <c r="BL151" s="14" t="s">
        <v>179</v>
      </c>
      <c r="BM151" s="215" t="s">
        <v>249</v>
      </c>
    </row>
    <row r="152" spans="1:65" s="2" customFormat="1" ht="16.5" customHeight="1">
      <c r="A152" s="31"/>
      <c r="B152" s="32"/>
      <c r="C152" s="217" t="s">
        <v>250</v>
      </c>
      <c r="D152" s="217" t="s">
        <v>136</v>
      </c>
      <c r="E152" s="218" t="s">
        <v>251</v>
      </c>
      <c r="F152" s="219" t="s">
        <v>252</v>
      </c>
      <c r="G152" s="220" t="s">
        <v>150</v>
      </c>
      <c r="H152" s="221">
        <v>6</v>
      </c>
      <c r="I152" s="222"/>
      <c r="J152" s="223"/>
      <c r="K152" s="224">
        <f t="shared" si="1"/>
        <v>0</v>
      </c>
      <c r="L152" s="223"/>
      <c r="M152" s="225"/>
      <c r="N152" s="226" t="s">
        <v>1</v>
      </c>
      <c r="O152" s="211" t="s">
        <v>40</v>
      </c>
      <c r="P152" s="212">
        <f t="shared" si="2"/>
        <v>0</v>
      </c>
      <c r="Q152" s="212">
        <f t="shared" si="3"/>
        <v>0</v>
      </c>
      <c r="R152" s="212">
        <f t="shared" si="4"/>
        <v>0</v>
      </c>
      <c r="S152" s="72"/>
      <c r="T152" s="213">
        <f t="shared" si="5"/>
        <v>0</v>
      </c>
      <c r="U152" s="213">
        <v>0</v>
      </c>
      <c r="V152" s="213">
        <f t="shared" si="6"/>
        <v>0</v>
      </c>
      <c r="W152" s="213">
        <v>0</v>
      </c>
      <c r="X152" s="214">
        <f t="shared" si="7"/>
        <v>0</v>
      </c>
      <c r="Y152" s="31"/>
      <c r="Z152" s="31"/>
      <c r="AA152" s="31"/>
      <c r="AB152" s="31"/>
      <c r="AC152" s="31"/>
      <c r="AD152" s="31"/>
      <c r="AE152" s="31"/>
      <c r="AR152" s="215" t="s">
        <v>179</v>
      </c>
      <c r="AT152" s="215" t="s">
        <v>136</v>
      </c>
      <c r="AU152" s="215" t="s">
        <v>96</v>
      </c>
      <c r="AY152" s="14" t="s">
        <v>139</v>
      </c>
      <c r="BE152" s="216">
        <f t="shared" si="8"/>
        <v>0</v>
      </c>
      <c r="BF152" s="216">
        <f t="shared" si="9"/>
        <v>0</v>
      </c>
      <c r="BG152" s="216">
        <f t="shared" si="10"/>
        <v>0</v>
      </c>
      <c r="BH152" s="216">
        <f t="shared" si="11"/>
        <v>0</v>
      </c>
      <c r="BI152" s="216">
        <f t="shared" si="12"/>
        <v>0</v>
      </c>
      <c r="BJ152" s="14" t="s">
        <v>96</v>
      </c>
      <c r="BK152" s="216">
        <f t="shared" si="13"/>
        <v>0</v>
      </c>
      <c r="BL152" s="14" t="s">
        <v>179</v>
      </c>
      <c r="BM152" s="215" t="s">
        <v>253</v>
      </c>
    </row>
    <row r="153" spans="1:65" s="2" customFormat="1" ht="24">
      <c r="A153" s="31"/>
      <c r="B153" s="32"/>
      <c r="C153" s="33"/>
      <c r="D153" s="227" t="s">
        <v>254</v>
      </c>
      <c r="E153" s="33"/>
      <c r="F153" s="228" t="s">
        <v>255</v>
      </c>
      <c r="G153" s="33"/>
      <c r="H153" s="33"/>
      <c r="I153" s="229"/>
      <c r="J153" s="229"/>
      <c r="K153" s="33"/>
      <c r="L153" s="33"/>
      <c r="M153" s="36"/>
      <c r="N153" s="230"/>
      <c r="O153" s="231"/>
      <c r="P153" s="72"/>
      <c r="Q153" s="72"/>
      <c r="R153" s="72"/>
      <c r="S153" s="72"/>
      <c r="T153" s="72"/>
      <c r="U153" s="72"/>
      <c r="V153" s="72"/>
      <c r="W153" s="72"/>
      <c r="X153" s="73"/>
      <c r="Y153" s="31"/>
      <c r="Z153" s="31"/>
      <c r="AA153" s="31"/>
      <c r="AB153" s="31"/>
      <c r="AC153" s="31"/>
      <c r="AD153" s="31"/>
      <c r="AE153" s="31"/>
      <c r="AT153" s="14" t="s">
        <v>254</v>
      </c>
      <c r="AU153" s="14" t="s">
        <v>96</v>
      </c>
    </row>
    <row r="154" spans="1:65" s="2" customFormat="1" ht="16.5" customHeight="1">
      <c r="A154" s="31"/>
      <c r="B154" s="32"/>
      <c r="C154" s="217" t="s">
        <v>256</v>
      </c>
      <c r="D154" s="217" t="s">
        <v>136</v>
      </c>
      <c r="E154" s="218" t="s">
        <v>257</v>
      </c>
      <c r="F154" s="219" t="s">
        <v>258</v>
      </c>
      <c r="G154" s="220" t="s">
        <v>150</v>
      </c>
      <c r="H154" s="221">
        <v>30</v>
      </c>
      <c r="I154" s="222"/>
      <c r="J154" s="223"/>
      <c r="K154" s="224">
        <f t="shared" ref="K154:K172" si="14">ROUND(P154*H154,2)</f>
        <v>0</v>
      </c>
      <c r="L154" s="223"/>
      <c r="M154" s="225"/>
      <c r="N154" s="226" t="s">
        <v>1</v>
      </c>
      <c r="O154" s="211" t="s">
        <v>40</v>
      </c>
      <c r="P154" s="212">
        <f t="shared" ref="P154:P172" si="15">I154+J154</f>
        <v>0</v>
      </c>
      <c r="Q154" s="212">
        <f t="shared" ref="Q154:Q172" si="16">ROUND(I154*H154,2)</f>
        <v>0</v>
      </c>
      <c r="R154" s="212">
        <f t="shared" ref="R154:R172" si="17">ROUND(J154*H154,2)</f>
        <v>0</v>
      </c>
      <c r="S154" s="72"/>
      <c r="T154" s="213">
        <f t="shared" ref="T154:T172" si="18">S154*H154</f>
        <v>0</v>
      </c>
      <c r="U154" s="213">
        <v>0</v>
      </c>
      <c r="V154" s="213">
        <f t="shared" ref="V154:V172" si="19">U154*H154</f>
        <v>0</v>
      </c>
      <c r="W154" s="213">
        <v>0</v>
      </c>
      <c r="X154" s="214">
        <f t="shared" ref="X154:X172" si="20">W154*H154</f>
        <v>0</v>
      </c>
      <c r="Y154" s="31"/>
      <c r="Z154" s="31"/>
      <c r="AA154" s="31"/>
      <c r="AB154" s="31"/>
      <c r="AC154" s="31"/>
      <c r="AD154" s="31"/>
      <c r="AE154" s="31"/>
      <c r="AR154" s="215" t="s">
        <v>259</v>
      </c>
      <c r="AT154" s="215" t="s">
        <v>136</v>
      </c>
      <c r="AU154" s="215" t="s">
        <v>96</v>
      </c>
      <c r="AY154" s="14" t="s">
        <v>139</v>
      </c>
      <c r="BE154" s="216">
        <f t="shared" ref="BE154:BE172" si="21">IF(O154="základná",K154,0)</f>
        <v>0</v>
      </c>
      <c r="BF154" s="216">
        <f t="shared" ref="BF154:BF172" si="22">IF(O154="znížená",K154,0)</f>
        <v>0</v>
      </c>
      <c r="BG154" s="216">
        <f t="shared" ref="BG154:BG172" si="23">IF(O154="zákl. prenesená",K154,0)</f>
        <v>0</v>
      </c>
      <c r="BH154" s="216">
        <f t="shared" ref="BH154:BH172" si="24">IF(O154="zníž. prenesená",K154,0)</f>
        <v>0</v>
      </c>
      <c r="BI154" s="216">
        <f t="shared" ref="BI154:BI172" si="25">IF(O154="nulová",K154,0)</f>
        <v>0</v>
      </c>
      <c r="BJ154" s="14" t="s">
        <v>96</v>
      </c>
      <c r="BK154" s="216">
        <f t="shared" ref="BK154:BK172" si="26">ROUND(P154*H154,2)</f>
        <v>0</v>
      </c>
      <c r="BL154" s="14" t="s">
        <v>146</v>
      </c>
      <c r="BM154" s="215" t="s">
        <v>260</v>
      </c>
    </row>
    <row r="155" spans="1:65" s="2" customFormat="1" ht="24.25" customHeight="1">
      <c r="A155" s="31"/>
      <c r="B155" s="32"/>
      <c r="C155" s="202" t="s">
        <v>261</v>
      </c>
      <c r="D155" s="202" t="s">
        <v>142</v>
      </c>
      <c r="E155" s="203" t="s">
        <v>262</v>
      </c>
      <c r="F155" s="204" t="s">
        <v>263</v>
      </c>
      <c r="G155" s="205" t="s">
        <v>150</v>
      </c>
      <c r="H155" s="206">
        <v>80</v>
      </c>
      <c r="I155" s="207"/>
      <c r="J155" s="207"/>
      <c r="K155" s="208">
        <f t="shared" si="14"/>
        <v>0</v>
      </c>
      <c r="L155" s="209"/>
      <c r="M155" s="36"/>
      <c r="N155" s="210" t="s">
        <v>1</v>
      </c>
      <c r="O155" s="211" t="s">
        <v>40</v>
      </c>
      <c r="P155" s="212">
        <f t="shared" si="15"/>
        <v>0</v>
      </c>
      <c r="Q155" s="212">
        <f t="shared" si="16"/>
        <v>0</v>
      </c>
      <c r="R155" s="212">
        <f t="shared" si="17"/>
        <v>0</v>
      </c>
      <c r="S155" s="72"/>
      <c r="T155" s="213">
        <f t="shared" si="18"/>
        <v>0</v>
      </c>
      <c r="U155" s="213">
        <v>0</v>
      </c>
      <c r="V155" s="213">
        <f t="shared" si="19"/>
        <v>0</v>
      </c>
      <c r="W155" s="213">
        <v>0</v>
      </c>
      <c r="X155" s="214">
        <f t="shared" si="20"/>
        <v>0</v>
      </c>
      <c r="Y155" s="31"/>
      <c r="Z155" s="31"/>
      <c r="AA155" s="31"/>
      <c r="AB155" s="31"/>
      <c r="AC155" s="31"/>
      <c r="AD155" s="31"/>
      <c r="AE155" s="31"/>
      <c r="AR155" s="215" t="s">
        <v>146</v>
      </c>
      <c r="AT155" s="215" t="s">
        <v>142</v>
      </c>
      <c r="AU155" s="215" t="s">
        <v>96</v>
      </c>
      <c r="AY155" s="14" t="s">
        <v>139</v>
      </c>
      <c r="BE155" s="216">
        <f t="shared" si="21"/>
        <v>0</v>
      </c>
      <c r="BF155" s="216">
        <f t="shared" si="22"/>
        <v>0</v>
      </c>
      <c r="BG155" s="216">
        <f t="shared" si="23"/>
        <v>0</v>
      </c>
      <c r="BH155" s="216">
        <f t="shared" si="24"/>
        <v>0</v>
      </c>
      <c r="BI155" s="216">
        <f t="shared" si="25"/>
        <v>0</v>
      </c>
      <c r="BJ155" s="14" t="s">
        <v>96</v>
      </c>
      <c r="BK155" s="216">
        <f t="shared" si="26"/>
        <v>0</v>
      </c>
      <c r="BL155" s="14" t="s">
        <v>146</v>
      </c>
      <c r="BM155" s="215" t="s">
        <v>264</v>
      </c>
    </row>
    <row r="156" spans="1:65" s="2" customFormat="1" ht="16.5" customHeight="1">
      <c r="A156" s="31"/>
      <c r="B156" s="32"/>
      <c r="C156" s="217" t="s">
        <v>265</v>
      </c>
      <c r="D156" s="217" t="s">
        <v>136</v>
      </c>
      <c r="E156" s="218" t="s">
        <v>266</v>
      </c>
      <c r="F156" s="219" t="s">
        <v>267</v>
      </c>
      <c r="G156" s="220" t="s">
        <v>150</v>
      </c>
      <c r="H156" s="221">
        <v>80</v>
      </c>
      <c r="I156" s="222"/>
      <c r="J156" s="223"/>
      <c r="K156" s="224">
        <f t="shared" si="14"/>
        <v>0</v>
      </c>
      <c r="L156" s="223"/>
      <c r="M156" s="225"/>
      <c r="N156" s="226" t="s">
        <v>1</v>
      </c>
      <c r="O156" s="211" t="s">
        <v>40</v>
      </c>
      <c r="P156" s="212">
        <f t="shared" si="15"/>
        <v>0</v>
      </c>
      <c r="Q156" s="212">
        <f t="shared" si="16"/>
        <v>0</v>
      </c>
      <c r="R156" s="212">
        <f t="shared" si="17"/>
        <v>0</v>
      </c>
      <c r="S156" s="72"/>
      <c r="T156" s="213">
        <f t="shared" si="18"/>
        <v>0</v>
      </c>
      <c r="U156" s="213">
        <v>0</v>
      </c>
      <c r="V156" s="213">
        <f t="shared" si="19"/>
        <v>0</v>
      </c>
      <c r="W156" s="213">
        <v>0</v>
      </c>
      <c r="X156" s="214">
        <f t="shared" si="20"/>
        <v>0</v>
      </c>
      <c r="Y156" s="31"/>
      <c r="Z156" s="31"/>
      <c r="AA156" s="31"/>
      <c r="AB156" s="31"/>
      <c r="AC156" s="31"/>
      <c r="AD156" s="31"/>
      <c r="AE156" s="31"/>
      <c r="AR156" s="215" t="s">
        <v>179</v>
      </c>
      <c r="AT156" s="215" t="s">
        <v>136</v>
      </c>
      <c r="AU156" s="215" t="s">
        <v>96</v>
      </c>
      <c r="AY156" s="14" t="s">
        <v>139</v>
      </c>
      <c r="BE156" s="216">
        <f t="shared" si="21"/>
        <v>0</v>
      </c>
      <c r="BF156" s="216">
        <f t="shared" si="22"/>
        <v>0</v>
      </c>
      <c r="BG156" s="216">
        <f t="shared" si="23"/>
        <v>0</v>
      </c>
      <c r="BH156" s="216">
        <f t="shared" si="24"/>
        <v>0</v>
      </c>
      <c r="BI156" s="216">
        <f t="shared" si="25"/>
        <v>0</v>
      </c>
      <c r="BJ156" s="14" t="s">
        <v>96</v>
      </c>
      <c r="BK156" s="216">
        <f t="shared" si="26"/>
        <v>0</v>
      </c>
      <c r="BL156" s="14" t="s">
        <v>179</v>
      </c>
      <c r="BM156" s="215" t="s">
        <v>268</v>
      </c>
    </row>
    <row r="157" spans="1:65" s="2" customFormat="1" ht="16.5" customHeight="1">
      <c r="A157" s="31"/>
      <c r="B157" s="32"/>
      <c r="C157" s="202" t="s">
        <v>269</v>
      </c>
      <c r="D157" s="202" t="s">
        <v>142</v>
      </c>
      <c r="E157" s="203" t="s">
        <v>270</v>
      </c>
      <c r="F157" s="204" t="s">
        <v>271</v>
      </c>
      <c r="G157" s="205" t="s">
        <v>150</v>
      </c>
      <c r="H157" s="206">
        <v>6</v>
      </c>
      <c r="I157" s="207"/>
      <c r="J157" s="207"/>
      <c r="K157" s="208">
        <f t="shared" si="14"/>
        <v>0</v>
      </c>
      <c r="L157" s="209"/>
      <c r="M157" s="36"/>
      <c r="N157" s="210" t="s">
        <v>1</v>
      </c>
      <c r="O157" s="211" t="s">
        <v>40</v>
      </c>
      <c r="P157" s="212">
        <f t="shared" si="15"/>
        <v>0</v>
      </c>
      <c r="Q157" s="212">
        <f t="shared" si="16"/>
        <v>0</v>
      </c>
      <c r="R157" s="212">
        <f t="shared" si="17"/>
        <v>0</v>
      </c>
      <c r="S157" s="72"/>
      <c r="T157" s="213">
        <f t="shared" si="18"/>
        <v>0</v>
      </c>
      <c r="U157" s="213">
        <v>0</v>
      </c>
      <c r="V157" s="213">
        <f t="shared" si="19"/>
        <v>0</v>
      </c>
      <c r="W157" s="213">
        <v>0</v>
      </c>
      <c r="X157" s="214">
        <f t="shared" si="20"/>
        <v>0</v>
      </c>
      <c r="Y157" s="31"/>
      <c r="Z157" s="31"/>
      <c r="AA157" s="31"/>
      <c r="AB157" s="31"/>
      <c r="AC157" s="31"/>
      <c r="AD157" s="31"/>
      <c r="AE157" s="31"/>
      <c r="AR157" s="215" t="s">
        <v>146</v>
      </c>
      <c r="AT157" s="215" t="s">
        <v>142</v>
      </c>
      <c r="AU157" s="215" t="s">
        <v>96</v>
      </c>
      <c r="AY157" s="14" t="s">
        <v>139</v>
      </c>
      <c r="BE157" s="216">
        <f t="shared" si="21"/>
        <v>0</v>
      </c>
      <c r="BF157" s="216">
        <f t="shared" si="22"/>
        <v>0</v>
      </c>
      <c r="BG157" s="216">
        <f t="shared" si="23"/>
        <v>0</v>
      </c>
      <c r="BH157" s="216">
        <f t="shared" si="24"/>
        <v>0</v>
      </c>
      <c r="BI157" s="216">
        <f t="shared" si="25"/>
        <v>0</v>
      </c>
      <c r="BJ157" s="14" t="s">
        <v>96</v>
      </c>
      <c r="BK157" s="216">
        <f t="shared" si="26"/>
        <v>0</v>
      </c>
      <c r="BL157" s="14" t="s">
        <v>146</v>
      </c>
      <c r="BM157" s="215" t="s">
        <v>272</v>
      </c>
    </row>
    <row r="158" spans="1:65" s="2" customFormat="1" ht="16.5" customHeight="1">
      <c r="A158" s="31"/>
      <c r="B158" s="32"/>
      <c r="C158" s="217" t="s">
        <v>273</v>
      </c>
      <c r="D158" s="217" t="s">
        <v>136</v>
      </c>
      <c r="E158" s="218" t="s">
        <v>274</v>
      </c>
      <c r="F158" s="219" t="s">
        <v>275</v>
      </c>
      <c r="G158" s="220" t="s">
        <v>150</v>
      </c>
      <c r="H158" s="221">
        <v>6</v>
      </c>
      <c r="I158" s="222"/>
      <c r="J158" s="223"/>
      <c r="K158" s="224">
        <f t="shared" si="14"/>
        <v>0</v>
      </c>
      <c r="L158" s="223"/>
      <c r="M158" s="225"/>
      <c r="N158" s="226" t="s">
        <v>1</v>
      </c>
      <c r="O158" s="211" t="s">
        <v>40</v>
      </c>
      <c r="P158" s="212">
        <f t="shared" si="15"/>
        <v>0</v>
      </c>
      <c r="Q158" s="212">
        <f t="shared" si="16"/>
        <v>0</v>
      </c>
      <c r="R158" s="212">
        <f t="shared" si="17"/>
        <v>0</v>
      </c>
      <c r="S158" s="72"/>
      <c r="T158" s="213">
        <f t="shared" si="18"/>
        <v>0</v>
      </c>
      <c r="U158" s="213">
        <v>1.7000000000000001E-4</v>
      </c>
      <c r="V158" s="213">
        <f t="shared" si="19"/>
        <v>1.0200000000000001E-3</v>
      </c>
      <c r="W158" s="213">
        <v>0</v>
      </c>
      <c r="X158" s="214">
        <f t="shared" si="20"/>
        <v>0</v>
      </c>
      <c r="Y158" s="31"/>
      <c r="Z158" s="31"/>
      <c r="AA158" s="31"/>
      <c r="AB158" s="31"/>
      <c r="AC158" s="31"/>
      <c r="AD158" s="31"/>
      <c r="AE158" s="31"/>
      <c r="AR158" s="215" t="s">
        <v>179</v>
      </c>
      <c r="AT158" s="215" t="s">
        <v>136</v>
      </c>
      <c r="AU158" s="215" t="s">
        <v>96</v>
      </c>
      <c r="AY158" s="14" t="s">
        <v>139</v>
      </c>
      <c r="BE158" s="216">
        <f t="shared" si="21"/>
        <v>0</v>
      </c>
      <c r="BF158" s="216">
        <f t="shared" si="22"/>
        <v>0</v>
      </c>
      <c r="BG158" s="216">
        <f t="shared" si="23"/>
        <v>0</v>
      </c>
      <c r="BH158" s="216">
        <f t="shared" si="24"/>
        <v>0</v>
      </c>
      <c r="BI158" s="216">
        <f t="shared" si="25"/>
        <v>0</v>
      </c>
      <c r="BJ158" s="14" t="s">
        <v>96</v>
      </c>
      <c r="BK158" s="216">
        <f t="shared" si="26"/>
        <v>0</v>
      </c>
      <c r="BL158" s="14" t="s">
        <v>179</v>
      </c>
      <c r="BM158" s="215" t="s">
        <v>276</v>
      </c>
    </row>
    <row r="159" spans="1:65" s="2" customFormat="1" ht="16.5" customHeight="1">
      <c r="A159" s="31"/>
      <c r="B159" s="32"/>
      <c r="C159" s="202" t="s">
        <v>277</v>
      </c>
      <c r="D159" s="202" t="s">
        <v>142</v>
      </c>
      <c r="E159" s="203" t="s">
        <v>278</v>
      </c>
      <c r="F159" s="204" t="s">
        <v>279</v>
      </c>
      <c r="G159" s="205" t="s">
        <v>150</v>
      </c>
      <c r="H159" s="206">
        <v>6</v>
      </c>
      <c r="I159" s="207"/>
      <c r="J159" s="207"/>
      <c r="K159" s="208">
        <f t="shared" si="14"/>
        <v>0</v>
      </c>
      <c r="L159" s="209"/>
      <c r="M159" s="36"/>
      <c r="N159" s="210" t="s">
        <v>1</v>
      </c>
      <c r="O159" s="211" t="s">
        <v>40</v>
      </c>
      <c r="P159" s="212">
        <f t="shared" si="15"/>
        <v>0</v>
      </c>
      <c r="Q159" s="212">
        <f t="shared" si="16"/>
        <v>0</v>
      </c>
      <c r="R159" s="212">
        <f t="shared" si="17"/>
        <v>0</v>
      </c>
      <c r="S159" s="72"/>
      <c r="T159" s="213">
        <f t="shared" si="18"/>
        <v>0</v>
      </c>
      <c r="U159" s="213">
        <v>0</v>
      </c>
      <c r="V159" s="213">
        <f t="shared" si="19"/>
        <v>0</v>
      </c>
      <c r="W159" s="213">
        <v>0</v>
      </c>
      <c r="X159" s="214">
        <f t="shared" si="20"/>
        <v>0</v>
      </c>
      <c r="Y159" s="31"/>
      <c r="Z159" s="31"/>
      <c r="AA159" s="31"/>
      <c r="AB159" s="31"/>
      <c r="AC159" s="31"/>
      <c r="AD159" s="31"/>
      <c r="AE159" s="31"/>
      <c r="AR159" s="215" t="s">
        <v>146</v>
      </c>
      <c r="AT159" s="215" t="s">
        <v>142</v>
      </c>
      <c r="AU159" s="215" t="s">
        <v>96</v>
      </c>
      <c r="AY159" s="14" t="s">
        <v>139</v>
      </c>
      <c r="BE159" s="216">
        <f t="shared" si="21"/>
        <v>0</v>
      </c>
      <c r="BF159" s="216">
        <f t="shared" si="22"/>
        <v>0</v>
      </c>
      <c r="BG159" s="216">
        <f t="shared" si="23"/>
        <v>0</v>
      </c>
      <c r="BH159" s="216">
        <f t="shared" si="24"/>
        <v>0</v>
      </c>
      <c r="BI159" s="216">
        <f t="shared" si="25"/>
        <v>0</v>
      </c>
      <c r="BJ159" s="14" t="s">
        <v>96</v>
      </c>
      <c r="BK159" s="216">
        <f t="shared" si="26"/>
        <v>0</v>
      </c>
      <c r="BL159" s="14" t="s">
        <v>146</v>
      </c>
      <c r="BM159" s="215" t="s">
        <v>280</v>
      </c>
    </row>
    <row r="160" spans="1:65" s="2" customFormat="1" ht="16.5" customHeight="1">
      <c r="A160" s="31"/>
      <c r="B160" s="32"/>
      <c r="C160" s="217" t="s">
        <v>281</v>
      </c>
      <c r="D160" s="217" t="s">
        <v>136</v>
      </c>
      <c r="E160" s="218" t="s">
        <v>282</v>
      </c>
      <c r="F160" s="219" t="s">
        <v>283</v>
      </c>
      <c r="G160" s="220" t="s">
        <v>150</v>
      </c>
      <c r="H160" s="221">
        <v>6</v>
      </c>
      <c r="I160" s="222"/>
      <c r="J160" s="223"/>
      <c r="K160" s="224">
        <f t="shared" si="14"/>
        <v>0</v>
      </c>
      <c r="L160" s="223"/>
      <c r="M160" s="225"/>
      <c r="N160" s="226" t="s">
        <v>1</v>
      </c>
      <c r="O160" s="211" t="s">
        <v>40</v>
      </c>
      <c r="P160" s="212">
        <f t="shared" si="15"/>
        <v>0</v>
      </c>
      <c r="Q160" s="212">
        <f t="shared" si="16"/>
        <v>0</v>
      </c>
      <c r="R160" s="212">
        <f t="shared" si="17"/>
        <v>0</v>
      </c>
      <c r="S160" s="72"/>
      <c r="T160" s="213">
        <f t="shared" si="18"/>
        <v>0</v>
      </c>
      <c r="U160" s="213">
        <v>1.7700000000000001E-3</v>
      </c>
      <c r="V160" s="213">
        <f t="shared" si="19"/>
        <v>1.0620000000000001E-2</v>
      </c>
      <c r="W160" s="213">
        <v>0</v>
      </c>
      <c r="X160" s="214">
        <f t="shared" si="20"/>
        <v>0</v>
      </c>
      <c r="Y160" s="31"/>
      <c r="Z160" s="31"/>
      <c r="AA160" s="31"/>
      <c r="AB160" s="31"/>
      <c r="AC160" s="31"/>
      <c r="AD160" s="31"/>
      <c r="AE160" s="31"/>
      <c r="AR160" s="215" t="s">
        <v>179</v>
      </c>
      <c r="AT160" s="215" t="s">
        <v>136</v>
      </c>
      <c r="AU160" s="215" t="s">
        <v>96</v>
      </c>
      <c r="AY160" s="14" t="s">
        <v>139</v>
      </c>
      <c r="BE160" s="216">
        <f t="shared" si="21"/>
        <v>0</v>
      </c>
      <c r="BF160" s="216">
        <f t="shared" si="22"/>
        <v>0</v>
      </c>
      <c r="BG160" s="216">
        <f t="shared" si="23"/>
        <v>0</v>
      </c>
      <c r="BH160" s="216">
        <f t="shared" si="24"/>
        <v>0</v>
      </c>
      <c r="BI160" s="216">
        <f t="shared" si="25"/>
        <v>0</v>
      </c>
      <c r="BJ160" s="14" t="s">
        <v>96</v>
      </c>
      <c r="BK160" s="216">
        <f t="shared" si="26"/>
        <v>0</v>
      </c>
      <c r="BL160" s="14" t="s">
        <v>179</v>
      </c>
      <c r="BM160" s="215" t="s">
        <v>284</v>
      </c>
    </row>
    <row r="161" spans="1:65" s="2" customFormat="1" ht="24.25" customHeight="1">
      <c r="A161" s="31"/>
      <c r="B161" s="32"/>
      <c r="C161" s="202" t="s">
        <v>285</v>
      </c>
      <c r="D161" s="202" t="s">
        <v>142</v>
      </c>
      <c r="E161" s="203" t="s">
        <v>286</v>
      </c>
      <c r="F161" s="204" t="s">
        <v>287</v>
      </c>
      <c r="G161" s="205" t="s">
        <v>150</v>
      </c>
      <c r="H161" s="206">
        <v>12</v>
      </c>
      <c r="I161" s="207"/>
      <c r="J161" s="207"/>
      <c r="K161" s="208">
        <f t="shared" si="14"/>
        <v>0</v>
      </c>
      <c r="L161" s="209"/>
      <c r="M161" s="36"/>
      <c r="N161" s="210" t="s">
        <v>1</v>
      </c>
      <c r="O161" s="211" t="s">
        <v>40</v>
      </c>
      <c r="P161" s="212">
        <f t="shared" si="15"/>
        <v>0</v>
      </c>
      <c r="Q161" s="212">
        <f t="shared" si="16"/>
        <v>0</v>
      </c>
      <c r="R161" s="212">
        <f t="shared" si="17"/>
        <v>0</v>
      </c>
      <c r="S161" s="72"/>
      <c r="T161" s="213">
        <f t="shared" si="18"/>
        <v>0</v>
      </c>
      <c r="U161" s="213">
        <v>0</v>
      </c>
      <c r="V161" s="213">
        <f t="shared" si="19"/>
        <v>0</v>
      </c>
      <c r="W161" s="213">
        <v>0</v>
      </c>
      <c r="X161" s="214">
        <f t="shared" si="20"/>
        <v>0</v>
      </c>
      <c r="Y161" s="31"/>
      <c r="Z161" s="31"/>
      <c r="AA161" s="31"/>
      <c r="AB161" s="31"/>
      <c r="AC161" s="31"/>
      <c r="AD161" s="31"/>
      <c r="AE161" s="31"/>
      <c r="AR161" s="215" t="s">
        <v>146</v>
      </c>
      <c r="AT161" s="215" t="s">
        <v>142</v>
      </c>
      <c r="AU161" s="215" t="s">
        <v>96</v>
      </c>
      <c r="AY161" s="14" t="s">
        <v>139</v>
      </c>
      <c r="BE161" s="216">
        <f t="shared" si="21"/>
        <v>0</v>
      </c>
      <c r="BF161" s="216">
        <f t="shared" si="22"/>
        <v>0</v>
      </c>
      <c r="BG161" s="216">
        <f t="shared" si="23"/>
        <v>0</v>
      </c>
      <c r="BH161" s="216">
        <f t="shared" si="24"/>
        <v>0</v>
      </c>
      <c r="BI161" s="216">
        <f t="shared" si="25"/>
        <v>0</v>
      </c>
      <c r="BJ161" s="14" t="s">
        <v>96</v>
      </c>
      <c r="BK161" s="216">
        <f t="shared" si="26"/>
        <v>0</v>
      </c>
      <c r="BL161" s="14" t="s">
        <v>146</v>
      </c>
      <c r="BM161" s="215" t="s">
        <v>288</v>
      </c>
    </row>
    <row r="162" spans="1:65" s="2" customFormat="1" ht="24.25" customHeight="1">
      <c r="A162" s="31"/>
      <c r="B162" s="32"/>
      <c r="C162" s="217" t="s">
        <v>289</v>
      </c>
      <c r="D162" s="217" t="s">
        <v>136</v>
      </c>
      <c r="E162" s="218" t="s">
        <v>290</v>
      </c>
      <c r="F162" s="219" t="s">
        <v>291</v>
      </c>
      <c r="G162" s="220" t="s">
        <v>150</v>
      </c>
      <c r="H162" s="221">
        <v>12</v>
      </c>
      <c r="I162" s="222"/>
      <c r="J162" s="223"/>
      <c r="K162" s="224">
        <f t="shared" si="14"/>
        <v>0</v>
      </c>
      <c r="L162" s="223"/>
      <c r="M162" s="225"/>
      <c r="N162" s="226" t="s">
        <v>1</v>
      </c>
      <c r="O162" s="211" t="s">
        <v>40</v>
      </c>
      <c r="P162" s="212">
        <f t="shared" si="15"/>
        <v>0</v>
      </c>
      <c r="Q162" s="212">
        <f t="shared" si="16"/>
        <v>0</v>
      </c>
      <c r="R162" s="212">
        <f t="shared" si="17"/>
        <v>0</v>
      </c>
      <c r="S162" s="72"/>
      <c r="T162" s="213">
        <f t="shared" si="18"/>
        <v>0</v>
      </c>
      <c r="U162" s="213">
        <v>3.8000000000000002E-4</v>
      </c>
      <c r="V162" s="213">
        <f t="shared" si="19"/>
        <v>4.5599999999999998E-3</v>
      </c>
      <c r="W162" s="213">
        <v>0</v>
      </c>
      <c r="X162" s="214">
        <f t="shared" si="20"/>
        <v>0</v>
      </c>
      <c r="Y162" s="31"/>
      <c r="Z162" s="31"/>
      <c r="AA162" s="31"/>
      <c r="AB162" s="31"/>
      <c r="AC162" s="31"/>
      <c r="AD162" s="31"/>
      <c r="AE162" s="31"/>
      <c r="AR162" s="215" t="s">
        <v>179</v>
      </c>
      <c r="AT162" s="215" t="s">
        <v>136</v>
      </c>
      <c r="AU162" s="215" t="s">
        <v>96</v>
      </c>
      <c r="AY162" s="14" t="s">
        <v>139</v>
      </c>
      <c r="BE162" s="216">
        <f t="shared" si="21"/>
        <v>0</v>
      </c>
      <c r="BF162" s="216">
        <f t="shared" si="22"/>
        <v>0</v>
      </c>
      <c r="BG162" s="216">
        <f t="shared" si="23"/>
        <v>0</v>
      </c>
      <c r="BH162" s="216">
        <f t="shared" si="24"/>
        <v>0</v>
      </c>
      <c r="BI162" s="216">
        <f t="shared" si="25"/>
        <v>0</v>
      </c>
      <c r="BJ162" s="14" t="s">
        <v>96</v>
      </c>
      <c r="BK162" s="216">
        <f t="shared" si="26"/>
        <v>0</v>
      </c>
      <c r="BL162" s="14" t="s">
        <v>179</v>
      </c>
      <c r="BM162" s="215" t="s">
        <v>292</v>
      </c>
    </row>
    <row r="163" spans="1:65" s="2" customFormat="1" ht="16.5" customHeight="1">
      <c r="A163" s="31"/>
      <c r="B163" s="32"/>
      <c r="C163" s="202" t="s">
        <v>293</v>
      </c>
      <c r="D163" s="202" t="s">
        <v>142</v>
      </c>
      <c r="E163" s="203" t="s">
        <v>294</v>
      </c>
      <c r="F163" s="204" t="s">
        <v>295</v>
      </c>
      <c r="G163" s="205" t="s">
        <v>150</v>
      </c>
      <c r="H163" s="206">
        <v>6</v>
      </c>
      <c r="I163" s="207"/>
      <c r="J163" s="207"/>
      <c r="K163" s="208">
        <f t="shared" si="14"/>
        <v>0</v>
      </c>
      <c r="L163" s="209"/>
      <c r="M163" s="36"/>
      <c r="N163" s="210" t="s">
        <v>1</v>
      </c>
      <c r="O163" s="211" t="s">
        <v>40</v>
      </c>
      <c r="P163" s="212">
        <f t="shared" si="15"/>
        <v>0</v>
      </c>
      <c r="Q163" s="212">
        <f t="shared" si="16"/>
        <v>0</v>
      </c>
      <c r="R163" s="212">
        <f t="shared" si="17"/>
        <v>0</v>
      </c>
      <c r="S163" s="72"/>
      <c r="T163" s="213">
        <f t="shared" si="18"/>
        <v>0</v>
      </c>
      <c r="U163" s="213">
        <v>0</v>
      </c>
      <c r="V163" s="213">
        <f t="shared" si="19"/>
        <v>0</v>
      </c>
      <c r="W163" s="213">
        <v>0</v>
      </c>
      <c r="X163" s="214">
        <f t="shared" si="20"/>
        <v>0</v>
      </c>
      <c r="Y163" s="31"/>
      <c r="Z163" s="31"/>
      <c r="AA163" s="31"/>
      <c r="AB163" s="31"/>
      <c r="AC163" s="31"/>
      <c r="AD163" s="31"/>
      <c r="AE163" s="31"/>
      <c r="AR163" s="215" t="s">
        <v>146</v>
      </c>
      <c r="AT163" s="215" t="s">
        <v>142</v>
      </c>
      <c r="AU163" s="215" t="s">
        <v>96</v>
      </c>
      <c r="AY163" s="14" t="s">
        <v>139</v>
      </c>
      <c r="BE163" s="216">
        <f t="shared" si="21"/>
        <v>0</v>
      </c>
      <c r="BF163" s="216">
        <f t="shared" si="22"/>
        <v>0</v>
      </c>
      <c r="BG163" s="216">
        <f t="shared" si="23"/>
        <v>0</v>
      </c>
      <c r="BH163" s="216">
        <f t="shared" si="24"/>
        <v>0</v>
      </c>
      <c r="BI163" s="216">
        <f t="shared" si="25"/>
        <v>0</v>
      </c>
      <c r="BJ163" s="14" t="s">
        <v>96</v>
      </c>
      <c r="BK163" s="216">
        <f t="shared" si="26"/>
        <v>0</v>
      </c>
      <c r="BL163" s="14" t="s">
        <v>146</v>
      </c>
      <c r="BM163" s="215" t="s">
        <v>296</v>
      </c>
    </row>
    <row r="164" spans="1:65" s="2" customFormat="1" ht="16.5" customHeight="1">
      <c r="A164" s="31"/>
      <c r="B164" s="32"/>
      <c r="C164" s="217" t="s">
        <v>297</v>
      </c>
      <c r="D164" s="217" t="s">
        <v>136</v>
      </c>
      <c r="E164" s="218" t="s">
        <v>298</v>
      </c>
      <c r="F164" s="219" t="s">
        <v>299</v>
      </c>
      <c r="G164" s="220" t="s">
        <v>150</v>
      </c>
      <c r="H164" s="221">
        <v>6</v>
      </c>
      <c r="I164" s="222"/>
      <c r="J164" s="223"/>
      <c r="K164" s="224">
        <f t="shared" si="14"/>
        <v>0</v>
      </c>
      <c r="L164" s="223"/>
      <c r="M164" s="225"/>
      <c r="N164" s="226" t="s">
        <v>1</v>
      </c>
      <c r="O164" s="211" t="s">
        <v>40</v>
      </c>
      <c r="P164" s="212">
        <f t="shared" si="15"/>
        <v>0</v>
      </c>
      <c r="Q164" s="212">
        <f t="shared" si="16"/>
        <v>0</v>
      </c>
      <c r="R164" s="212">
        <f t="shared" si="17"/>
        <v>0</v>
      </c>
      <c r="S164" s="72"/>
      <c r="T164" s="213">
        <f t="shared" si="18"/>
        <v>0</v>
      </c>
      <c r="U164" s="213">
        <v>3.0000000000000001E-5</v>
      </c>
      <c r="V164" s="213">
        <f t="shared" si="19"/>
        <v>1.8000000000000001E-4</v>
      </c>
      <c r="W164" s="213">
        <v>0</v>
      </c>
      <c r="X164" s="214">
        <f t="shared" si="20"/>
        <v>0</v>
      </c>
      <c r="Y164" s="31"/>
      <c r="Z164" s="31"/>
      <c r="AA164" s="31"/>
      <c r="AB164" s="31"/>
      <c r="AC164" s="31"/>
      <c r="AD164" s="31"/>
      <c r="AE164" s="31"/>
      <c r="AR164" s="215" t="s">
        <v>179</v>
      </c>
      <c r="AT164" s="215" t="s">
        <v>136</v>
      </c>
      <c r="AU164" s="215" t="s">
        <v>96</v>
      </c>
      <c r="AY164" s="14" t="s">
        <v>139</v>
      </c>
      <c r="BE164" s="216">
        <f t="shared" si="21"/>
        <v>0</v>
      </c>
      <c r="BF164" s="216">
        <f t="shared" si="22"/>
        <v>0</v>
      </c>
      <c r="BG164" s="216">
        <f t="shared" si="23"/>
        <v>0</v>
      </c>
      <c r="BH164" s="216">
        <f t="shared" si="24"/>
        <v>0</v>
      </c>
      <c r="BI164" s="216">
        <f t="shared" si="25"/>
        <v>0</v>
      </c>
      <c r="BJ164" s="14" t="s">
        <v>96</v>
      </c>
      <c r="BK164" s="216">
        <f t="shared" si="26"/>
        <v>0</v>
      </c>
      <c r="BL164" s="14" t="s">
        <v>179</v>
      </c>
      <c r="BM164" s="215" t="s">
        <v>300</v>
      </c>
    </row>
    <row r="165" spans="1:65" s="2" customFormat="1" ht="24.25" customHeight="1">
      <c r="A165" s="31"/>
      <c r="B165" s="32"/>
      <c r="C165" s="202" t="s">
        <v>301</v>
      </c>
      <c r="D165" s="202" t="s">
        <v>142</v>
      </c>
      <c r="E165" s="203" t="s">
        <v>302</v>
      </c>
      <c r="F165" s="204" t="s">
        <v>303</v>
      </c>
      <c r="G165" s="205" t="s">
        <v>150</v>
      </c>
      <c r="H165" s="206">
        <v>6</v>
      </c>
      <c r="I165" s="207"/>
      <c r="J165" s="207"/>
      <c r="K165" s="208">
        <f t="shared" si="14"/>
        <v>0</v>
      </c>
      <c r="L165" s="209"/>
      <c r="M165" s="36"/>
      <c r="N165" s="210" t="s">
        <v>1</v>
      </c>
      <c r="O165" s="211" t="s">
        <v>40</v>
      </c>
      <c r="P165" s="212">
        <f t="shared" si="15"/>
        <v>0</v>
      </c>
      <c r="Q165" s="212">
        <f t="shared" si="16"/>
        <v>0</v>
      </c>
      <c r="R165" s="212">
        <f t="shared" si="17"/>
        <v>0</v>
      </c>
      <c r="S165" s="72"/>
      <c r="T165" s="213">
        <f t="shared" si="18"/>
        <v>0</v>
      </c>
      <c r="U165" s="213">
        <v>0</v>
      </c>
      <c r="V165" s="213">
        <f t="shared" si="19"/>
        <v>0</v>
      </c>
      <c r="W165" s="213">
        <v>0</v>
      </c>
      <c r="X165" s="214">
        <f t="shared" si="20"/>
        <v>0</v>
      </c>
      <c r="Y165" s="31"/>
      <c r="Z165" s="31"/>
      <c r="AA165" s="31"/>
      <c r="AB165" s="31"/>
      <c r="AC165" s="31"/>
      <c r="AD165" s="31"/>
      <c r="AE165" s="31"/>
      <c r="AR165" s="215" t="s">
        <v>146</v>
      </c>
      <c r="AT165" s="215" t="s">
        <v>142</v>
      </c>
      <c r="AU165" s="215" t="s">
        <v>96</v>
      </c>
      <c r="AY165" s="14" t="s">
        <v>139</v>
      </c>
      <c r="BE165" s="216">
        <f t="shared" si="21"/>
        <v>0</v>
      </c>
      <c r="BF165" s="216">
        <f t="shared" si="22"/>
        <v>0</v>
      </c>
      <c r="BG165" s="216">
        <f t="shared" si="23"/>
        <v>0</v>
      </c>
      <c r="BH165" s="216">
        <f t="shared" si="24"/>
        <v>0</v>
      </c>
      <c r="BI165" s="216">
        <f t="shared" si="25"/>
        <v>0</v>
      </c>
      <c r="BJ165" s="14" t="s">
        <v>96</v>
      </c>
      <c r="BK165" s="216">
        <f t="shared" si="26"/>
        <v>0</v>
      </c>
      <c r="BL165" s="14" t="s">
        <v>146</v>
      </c>
      <c r="BM165" s="215" t="s">
        <v>304</v>
      </c>
    </row>
    <row r="166" spans="1:65" s="2" customFormat="1" ht="16.5" customHeight="1">
      <c r="A166" s="31"/>
      <c r="B166" s="32"/>
      <c r="C166" s="217" t="s">
        <v>305</v>
      </c>
      <c r="D166" s="217" t="s">
        <v>136</v>
      </c>
      <c r="E166" s="218" t="s">
        <v>306</v>
      </c>
      <c r="F166" s="219" t="s">
        <v>307</v>
      </c>
      <c r="G166" s="220" t="s">
        <v>150</v>
      </c>
      <c r="H166" s="221">
        <v>6</v>
      </c>
      <c r="I166" s="222"/>
      <c r="J166" s="223"/>
      <c r="K166" s="224">
        <f t="shared" si="14"/>
        <v>0</v>
      </c>
      <c r="L166" s="223"/>
      <c r="M166" s="225"/>
      <c r="N166" s="226" t="s">
        <v>1</v>
      </c>
      <c r="O166" s="211" t="s">
        <v>40</v>
      </c>
      <c r="P166" s="212">
        <f t="shared" si="15"/>
        <v>0</v>
      </c>
      <c r="Q166" s="212">
        <f t="shared" si="16"/>
        <v>0</v>
      </c>
      <c r="R166" s="212">
        <f t="shared" si="17"/>
        <v>0</v>
      </c>
      <c r="S166" s="72"/>
      <c r="T166" s="213">
        <f t="shared" si="18"/>
        <v>0</v>
      </c>
      <c r="U166" s="213">
        <v>0</v>
      </c>
      <c r="V166" s="213">
        <f t="shared" si="19"/>
        <v>0</v>
      </c>
      <c r="W166" s="213">
        <v>0</v>
      </c>
      <c r="X166" s="214">
        <f t="shared" si="20"/>
        <v>0</v>
      </c>
      <c r="Y166" s="31"/>
      <c r="Z166" s="31"/>
      <c r="AA166" s="31"/>
      <c r="AB166" s="31"/>
      <c r="AC166" s="31"/>
      <c r="AD166" s="31"/>
      <c r="AE166" s="31"/>
      <c r="AR166" s="215" t="s">
        <v>259</v>
      </c>
      <c r="AT166" s="215" t="s">
        <v>136</v>
      </c>
      <c r="AU166" s="215" t="s">
        <v>96</v>
      </c>
      <c r="AY166" s="14" t="s">
        <v>139</v>
      </c>
      <c r="BE166" s="216">
        <f t="shared" si="21"/>
        <v>0</v>
      </c>
      <c r="BF166" s="216">
        <f t="shared" si="22"/>
        <v>0</v>
      </c>
      <c r="BG166" s="216">
        <f t="shared" si="23"/>
        <v>0</v>
      </c>
      <c r="BH166" s="216">
        <f t="shared" si="24"/>
        <v>0</v>
      </c>
      <c r="BI166" s="216">
        <f t="shared" si="25"/>
        <v>0</v>
      </c>
      <c r="BJ166" s="14" t="s">
        <v>96</v>
      </c>
      <c r="BK166" s="216">
        <f t="shared" si="26"/>
        <v>0</v>
      </c>
      <c r="BL166" s="14" t="s">
        <v>146</v>
      </c>
      <c r="BM166" s="215" t="s">
        <v>308</v>
      </c>
    </row>
    <row r="167" spans="1:65" s="2" customFormat="1" ht="24.25" customHeight="1">
      <c r="A167" s="31"/>
      <c r="B167" s="32"/>
      <c r="C167" s="202" t="s">
        <v>309</v>
      </c>
      <c r="D167" s="202" t="s">
        <v>142</v>
      </c>
      <c r="E167" s="203" t="s">
        <v>310</v>
      </c>
      <c r="F167" s="204" t="s">
        <v>311</v>
      </c>
      <c r="G167" s="205" t="s">
        <v>145</v>
      </c>
      <c r="H167" s="206">
        <v>10</v>
      </c>
      <c r="I167" s="207"/>
      <c r="J167" s="207"/>
      <c r="K167" s="208">
        <f t="shared" si="14"/>
        <v>0</v>
      </c>
      <c r="L167" s="209"/>
      <c r="M167" s="36"/>
      <c r="N167" s="210" t="s">
        <v>1</v>
      </c>
      <c r="O167" s="211" t="s">
        <v>40</v>
      </c>
      <c r="P167" s="212">
        <f t="shared" si="15"/>
        <v>0</v>
      </c>
      <c r="Q167" s="212">
        <f t="shared" si="16"/>
        <v>0</v>
      </c>
      <c r="R167" s="212">
        <f t="shared" si="17"/>
        <v>0</v>
      </c>
      <c r="S167" s="72"/>
      <c r="T167" s="213">
        <f t="shared" si="18"/>
        <v>0</v>
      </c>
      <c r="U167" s="213">
        <v>0</v>
      </c>
      <c r="V167" s="213">
        <f t="shared" si="19"/>
        <v>0</v>
      </c>
      <c r="W167" s="213">
        <v>0</v>
      </c>
      <c r="X167" s="214">
        <f t="shared" si="20"/>
        <v>0</v>
      </c>
      <c r="Y167" s="31"/>
      <c r="Z167" s="31"/>
      <c r="AA167" s="31"/>
      <c r="AB167" s="31"/>
      <c r="AC167" s="31"/>
      <c r="AD167" s="31"/>
      <c r="AE167" s="31"/>
      <c r="AR167" s="215" t="s">
        <v>146</v>
      </c>
      <c r="AT167" s="215" t="s">
        <v>142</v>
      </c>
      <c r="AU167" s="215" t="s">
        <v>96</v>
      </c>
      <c r="AY167" s="14" t="s">
        <v>139</v>
      </c>
      <c r="BE167" s="216">
        <f t="shared" si="21"/>
        <v>0</v>
      </c>
      <c r="BF167" s="216">
        <f t="shared" si="22"/>
        <v>0</v>
      </c>
      <c r="BG167" s="216">
        <f t="shared" si="23"/>
        <v>0</v>
      </c>
      <c r="BH167" s="216">
        <f t="shared" si="24"/>
        <v>0</v>
      </c>
      <c r="BI167" s="216">
        <f t="shared" si="25"/>
        <v>0</v>
      </c>
      <c r="BJ167" s="14" t="s">
        <v>96</v>
      </c>
      <c r="BK167" s="216">
        <f t="shared" si="26"/>
        <v>0</v>
      </c>
      <c r="BL167" s="14" t="s">
        <v>146</v>
      </c>
      <c r="BM167" s="215" t="s">
        <v>312</v>
      </c>
    </row>
    <row r="168" spans="1:65" s="2" customFormat="1" ht="16.5" customHeight="1">
      <c r="A168" s="31"/>
      <c r="B168" s="32"/>
      <c r="C168" s="217" t="s">
        <v>313</v>
      </c>
      <c r="D168" s="217" t="s">
        <v>136</v>
      </c>
      <c r="E168" s="218" t="s">
        <v>314</v>
      </c>
      <c r="F168" s="219" t="s">
        <v>315</v>
      </c>
      <c r="G168" s="220" t="s">
        <v>150</v>
      </c>
      <c r="H168" s="221">
        <v>5</v>
      </c>
      <c r="I168" s="222"/>
      <c r="J168" s="223"/>
      <c r="K168" s="224">
        <f t="shared" si="14"/>
        <v>0</v>
      </c>
      <c r="L168" s="223"/>
      <c r="M168" s="225"/>
      <c r="N168" s="226" t="s">
        <v>1</v>
      </c>
      <c r="O168" s="211" t="s">
        <v>40</v>
      </c>
      <c r="P168" s="212">
        <f t="shared" si="15"/>
        <v>0</v>
      </c>
      <c r="Q168" s="212">
        <f t="shared" si="16"/>
        <v>0</v>
      </c>
      <c r="R168" s="212">
        <f t="shared" si="17"/>
        <v>0</v>
      </c>
      <c r="S168" s="72"/>
      <c r="T168" s="213">
        <f t="shared" si="18"/>
        <v>0</v>
      </c>
      <c r="U168" s="213">
        <v>1E-3</v>
      </c>
      <c r="V168" s="213">
        <f t="shared" si="19"/>
        <v>5.0000000000000001E-3</v>
      </c>
      <c r="W168" s="213">
        <v>0</v>
      </c>
      <c r="X168" s="214">
        <f t="shared" si="20"/>
        <v>0</v>
      </c>
      <c r="Y168" s="31"/>
      <c r="Z168" s="31"/>
      <c r="AA168" s="31"/>
      <c r="AB168" s="31"/>
      <c r="AC168" s="31"/>
      <c r="AD168" s="31"/>
      <c r="AE168" s="31"/>
      <c r="AR168" s="215" t="s">
        <v>179</v>
      </c>
      <c r="AT168" s="215" t="s">
        <v>136</v>
      </c>
      <c r="AU168" s="215" t="s">
        <v>96</v>
      </c>
      <c r="AY168" s="14" t="s">
        <v>139</v>
      </c>
      <c r="BE168" s="216">
        <f t="shared" si="21"/>
        <v>0</v>
      </c>
      <c r="BF168" s="216">
        <f t="shared" si="22"/>
        <v>0</v>
      </c>
      <c r="BG168" s="216">
        <f t="shared" si="23"/>
        <v>0</v>
      </c>
      <c r="BH168" s="216">
        <f t="shared" si="24"/>
        <v>0</v>
      </c>
      <c r="BI168" s="216">
        <f t="shared" si="25"/>
        <v>0</v>
      </c>
      <c r="BJ168" s="14" t="s">
        <v>96</v>
      </c>
      <c r="BK168" s="216">
        <f t="shared" si="26"/>
        <v>0</v>
      </c>
      <c r="BL168" s="14" t="s">
        <v>179</v>
      </c>
      <c r="BM168" s="215" t="s">
        <v>316</v>
      </c>
    </row>
    <row r="169" spans="1:65" s="2" customFormat="1" ht="16.5" customHeight="1">
      <c r="A169" s="31"/>
      <c r="B169" s="32"/>
      <c r="C169" s="202" t="s">
        <v>317</v>
      </c>
      <c r="D169" s="202" t="s">
        <v>142</v>
      </c>
      <c r="E169" s="203" t="s">
        <v>318</v>
      </c>
      <c r="F169" s="204" t="s">
        <v>319</v>
      </c>
      <c r="G169" s="205" t="s">
        <v>145</v>
      </c>
      <c r="H169" s="206">
        <v>4</v>
      </c>
      <c r="I169" s="207"/>
      <c r="J169" s="207"/>
      <c r="K169" s="208">
        <f t="shared" si="14"/>
        <v>0</v>
      </c>
      <c r="L169" s="209"/>
      <c r="M169" s="36"/>
      <c r="N169" s="210" t="s">
        <v>1</v>
      </c>
      <c r="O169" s="211" t="s">
        <v>40</v>
      </c>
      <c r="P169" s="212">
        <f t="shared" si="15"/>
        <v>0</v>
      </c>
      <c r="Q169" s="212">
        <f t="shared" si="16"/>
        <v>0</v>
      </c>
      <c r="R169" s="212">
        <f t="shared" si="17"/>
        <v>0</v>
      </c>
      <c r="S169" s="72"/>
      <c r="T169" s="213">
        <f t="shared" si="18"/>
        <v>0</v>
      </c>
      <c r="U169" s="213">
        <v>0</v>
      </c>
      <c r="V169" s="213">
        <f t="shared" si="19"/>
        <v>0</v>
      </c>
      <c r="W169" s="213">
        <v>0</v>
      </c>
      <c r="X169" s="214">
        <f t="shared" si="20"/>
        <v>0</v>
      </c>
      <c r="Y169" s="31"/>
      <c r="Z169" s="31"/>
      <c r="AA169" s="31"/>
      <c r="AB169" s="31"/>
      <c r="AC169" s="31"/>
      <c r="AD169" s="31"/>
      <c r="AE169" s="31"/>
      <c r="AR169" s="215" t="s">
        <v>146</v>
      </c>
      <c r="AT169" s="215" t="s">
        <v>142</v>
      </c>
      <c r="AU169" s="215" t="s">
        <v>96</v>
      </c>
      <c r="AY169" s="14" t="s">
        <v>139</v>
      </c>
      <c r="BE169" s="216">
        <f t="shared" si="21"/>
        <v>0</v>
      </c>
      <c r="BF169" s="216">
        <f t="shared" si="22"/>
        <v>0</v>
      </c>
      <c r="BG169" s="216">
        <f t="shared" si="23"/>
        <v>0</v>
      </c>
      <c r="BH169" s="216">
        <f t="shared" si="24"/>
        <v>0</v>
      </c>
      <c r="BI169" s="216">
        <f t="shared" si="25"/>
        <v>0</v>
      </c>
      <c r="BJ169" s="14" t="s">
        <v>96</v>
      </c>
      <c r="BK169" s="216">
        <f t="shared" si="26"/>
        <v>0</v>
      </c>
      <c r="BL169" s="14" t="s">
        <v>146</v>
      </c>
      <c r="BM169" s="215" t="s">
        <v>320</v>
      </c>
    </row>
    <row r="170" spans="1:65" s="2" customFormat="1" ht="21.75" customHeight="1">
      <c r="A170" s="31"/>
      <c r="B170" s="32"/>
      <c r="C170" s="202" t="s">
        <v>321</v>
      </c>
      <c r="D170" s="202" t="s">
        <v>142</v>
      </c>
      <c r="E170" s="203" t="s">
        <v>322</v>
      </c>
      <c r="F170" s="204" t="s">
        <v>323</v>
      </c>
      <c r="G170" s="205" t="s">
        <v>150</v>
      </c>
      <c r="H170" s="206">
        <v>4</v>
      </c>
      <c r="I170" s="207"/>
      <c r="J170" s="207"/>
      <c r="K170" s="208">
        <f t="shared" si="14"/>
        <v>0</v>
      </c>
      <c r="L170" s="209"/>
      <c r="M170" s="36"/>
      <c r="N170" s="210" t="s">
        <v>1</v>
      </c>
      <c r="O170" s="211" t="s">
        <v>40</v>
      </c>
      <c r="P170" s="212">
        <f t="shared" si="15"/>
        <v>0</v>
      </c>
      <c r="Q170" s="212">
        <f t="shared" si="16"/>
        <v>0</v>
      </c>
      <c r="R170" s="212">
        <f t="shared" si="17"/>
        <v>0</v>
      </c>
      <c r="S170" s="72"/>
      <c r="T170" s="213">
        <f t="shared" si="18"/>
        <v>0</v>
      </c>
      <c r="U170" s="213">
        <v>0</v>
      </c>
      <c r="V170" s="213">
        <f t="shared" si="19"/>
        <v>0</v>
      </c>
      <c r="W170" s="213">
        <v>0</v>
      </c>
      <c r="X170" s="214">
        <f t="shared" si="20"/>
        <v>0</v>
      </c>
      <c r="Y170" s="31"/>
      <c r="Z170" s="31"/>
      <c r="AA170" s="31"/>
      <c r="AB170" s="31"/>
      <c r="AC170" s="31"/>
      <c r="AD170" s="31"/>
      <c r="AE170" s="31"/>
      <c r="AR170" s="215" t="s">
        <v>146</v>
      </c>
      <c r="AT170" s="215" t="s">
        <v>142</v>
      </c>
      <c r="AU170" s="215" t="s">
        <v>96</v>
      </c>
      <c r="AY170" s="14" t="s">
        <v>139</v>
      </c>
      <c r="BE170" s="216">
        <f t="shared" si="21"/>
        <v>0</v>
      </c>
      <c r="BF170" s="216">
        <f t="shared" si="22"/>
        <v>0</v>
      </c>
      <c r="BG170" s="216">
        <f t="shared" si="23"/>
        <v>0</v>
      </c>
      <c r="BH170" s="216">
        <f t="shared" si="24"/>
        <v>0</v>
      </c>
      <c r="BI170" s="216">
        <f t="shared" si="25"/>
        <v>0</v>
      </c>
      <c r="BJ170" s="14" t="s">
        <v>96</v>
      </c>
      <c r="BK170" s="216">
        <f t="shared" si="26"/>
        <v>0</v>
      </c>
      <c r="BL170" s="14" t="s">
        <v>146</v>
      </c>
      <c r="BM170" s="215" t="s">
        <v>324</v>
      </c>
    </row>
    <row r="171" spans="1:65" s="2" customFormat="1" ht="21.75" customHeight="1">
      <c r="A171" s="31"/>
      <c r="B171" s="32"/>
      <c r="C171" s="217" t="s">
        <v>325</v>
      </c>
      <c r="D171" s="217" t="s">
        <v>136</v>
      </c>
      <c r="E171" s="218" t="s">
        <v>326</v>
      </c>
      <c r="F171" s="219" t="s">
        <v>327</v>
      </c>
      <c r="G171" s="220" t="s">
        <v>150</v>
      </c>
      <c r="H171" s="221">
        <v>4</v>
      </c>
      <c r="I171" s="222"/>
      <c r="J171" s="223"/>
      <c r="K171" s="224">
        <f t="shared" si="14"/>
        <v>0</v>
      </c>
      <c r="L171" s="223"/>
      <c r="M171" s="225"/>
      <c r="N171" s="226" t="s">
        <v>1</v>
      </c>
      <c r="O171" s="211" t="s">
        <v>40</v>
      </c>
      <c r="P171" s="212">
        <f t="shared" si="15"/>
        <v>0</v>
      </c>
      <c r="Q171" s="212">
        <f t="shared" si="16"/>
        <v>0</v>
      </c>
      <c r="R171" s="212">
        <f t="shared" si="17"/>
        <v>0</v>
      </c>
      <c r="S171" s="72"/>
      <c r="T171" s="213">
        <f t="shared" si="18"/>
        <v>0</v>
      </c>
      <c r="U171" s="213">
        <v>4.0000000000000002E-4</v>
      </c>
      <c r="V171" s="213">
        <f t="shared" si="19"/>
        <v>1.6000000000000001E-3</v>
      </c>
      <c r="W171" s="213">
        <v>0</v>
      </c>
      <c r="X171" s="214">
        <f t="shared" si="20"/>
        <v>0</v>
      </c>
      <c r="Y171" s="31"/>
      <c r="Z171" s="31"/>
      <c r="AA171" s="31"/>
      <c r="AB171" s="31"/>
      <c r="AC171" s="31"/>
      <c r="AD171" s="31"/>
      <c r="AE171" s="31"/>
      <c r="AR171" s="215" t="s">
        <v>179</v>
      </c>
      <c r="AT171" s="215" t="s">
        <v>136</v>
      </c>
      <c r="AU171" s="215" t="s">
        <v>96</v>
      </c>
      <c r="AY171" s="14" t="s">
        <v>139</v>
      </c>
      <c r="BE171" s="216">
        <f t="shared" si="21"/>
        <v>0</v>
      </c>
      <c r="BF171" s="216">
        <f t="shared" si="22"/>
        <v>0</v>
      </c>
      <c r="BG171" s="216">
        <f t="shared" si="23"/>
        <v>0</v>
      </c>
      <c r="BH171" s="216">
        <f t="shared" si="24"/>
        <v>0</v>
      </c>
      <c r="BI171" s="216">
        <f t="shared" si="25"/>
        <v>0</v>
      </c>
      <c r="BJ171" s="14" t="s">
        <v>96</v>
      </c>
      <c r="BK171" s="216">
        <f t="shared" si="26"/>
        <v>0</v>
      </c>
      <c r="BL171" s="14" t="s">
        <v>179</v>
      </c>
      <c r="BM171" s="215" t="s">
        <v>328</v>
      </c>
    </row>
    <row r="172" spans="1:65" s="2" customFormat="1" ht="16.5" customHeight="1">
      <c r="A172" s="31"/>
      <c r="B172" s="32"/>
      <c r="C172" s="202" t="s">
        <v>329</v>
      </c>
      <c r="D172" s="202" t="s">
        <v>142</v>
      </c>
      <c r="E172" s="203" t="s">
        <v>330</v>
      </c>
      <c r="F172" s="204" t="s">
        <v>331</v>
      </c>
      <c r="G172" s="205" t="s">
        <v>332</v>
      </c>
      <c r="H172" s="206">
        <v>1</v>
      </c>
      <c r="I172" s="207"/>
      <c r="J172" s="207"/>
      <c r="K172" s="208">
        <f t="shared" si="14"/>
        <v>0</v>
      </c>
      <c r="L172" s="209"/>
      <c r="M172" s="36"/>
      <c r="N172" s="210" t="s">
        <v>1</v>
      </c>
      <c r="O172" s="211" t="s">
        <v>40</v>
      </c>
      <c r="P172" s="212">
        <f t="shared" si="15"/>
        <v>0</v>
      </c>
      <c r="Q172" s="212">
        <f t="shared" si="16"/>
        <v>0</v>
      </c>
      <c r="R172" s="212">
        <f t="shared" si="17"/>
        <v>0</v>
      </c>
      <c r="S172" s="72"/>
      <c r="T172" s="213">
        <f t="shared" si="18"/>
        <v>0</v>
      </c>
      <c r="U172" s="213">
        <v>0</v>
      </c>
      <c r="V172" s="213">
        <f t="shared" si="19"/>
        <v>0</v>
      </c>
      <c r="W172" s="213">
        <v>0</v>
      </c>
      <c r="X172" s="214">
        <f t="shared" si="20"/>
        <v>0</v>
      </c>
      <c r="Y172" s="31"/>
      <c r="Z172" s="31"/>
      <c r="AA172" s="31"/>
      <c r="AB172" s="31"/>
      <c r="AC172" s="31"/>
      <c r="AD172" s="31"/>
      <c r="AE172" s="31"/>
      <c r="AR172" s="215" t="s">
        <v>146</v>
      </c>
      <c r="AT172" s="215" t="s">
        <v>142</v>
      </c>
      <c r="AU172" s="215" t="s">
        <v>96</v>
      </c>
      <c r="AY172" s="14" t="s">
        <v>139</v>
      </c>
      <c r="BE172" s="216">
        <f t="shared" si="21"/>
        <v>0</v>
      </c>
      <c r="BF172" s="216">
        <f t="shared" si="22"/>
        <v>0</v>
      </c>
      <c r="BG172" s="216">
        <f t="shared" si="23"/>
        <v>0</v>
      </c>
      <c r="BH172" s="216">
        <f t="shared" si="24"/>
        <v>0</v>
      </c>
      <c r="BI172" s="216">
        <f t="shared" si="25"/>
        <v>0</v>
      </c>
      <c r="BJ172" s="14" t="s">
        <v>96</v>
      </c>
      <c r="BK172" s="216">
        <f t="shared" si="26"/>
        <v>0</v>
      </c>
      <c r="BL172" s="14" t="s">
        <v>146</v>
      </c>
      <c r="BM172" s="215" t="s">
        <v>333</v>
      </c>
    </row>
    <row r="173" spans="1:65" s="2" customFormat="1" ht="48">
      <c r="A173" s="31"/>
      <c r="B173" s="32"/>
      <c r="C173" s="33"/>
      <c r="D173" s="227" t="s">
        <v>254</v>
      </c>
      <c r="E173" s="33"/>
      <c r="F173" s="228" t="s">
        <v>334</v>
      </c>
      <c r="G173" s="33"/>
      <c r="H173" s="33"/>
      <c r="I173" s="229"/>
      <c r="J173" s="229"/>
      <c r="K173" s="33"/>
      <c r="L173" s="33"/>
      <c r="M173" s="36"/>
      <c r="N173" s="230"/>
      <c r="O173" s="231"/>
      <c r="P173" s="72"/>
      <c r="Q173" s="72"/>
      <c r="R173" s="72"/>
      <c r="S173" s="72"/>
      <c r="T173" s="72"/>
      <c r="U173" s="72"/>
      <c r="V173" s="72"/>
      <c r="W173" s="72"/>
      <c r="X173" s="73"/>
      <c r="Y173" s="31"/>
      <c r="Z173" s="31"/>
      <c r="AA173" s="31"/>
      <c r="AB173" s="31"/>
      <c r="AC173" s="31"/>
      <c r="AD173" s="31"/>
      <c r="AE173" s="31"/>
      <c r="AT173" s="14" t="s">
        <v>254</v>
      </c>
      <c r="AU173" s="14" t="s">
        <v>96</v>
      </c>
    </row>
    <row r="174" spans="1:65" s="12" customFormat="1" ht="22.75" customHeight="1">
      <c r="B174" s="185"/>
      <c r="C174" s="186"/>
      <c r="D174" s="187" t="s">
        <v>75</v>
      </c>
      <c r="E174" s="200" t="s">
        <v>335</v>
      </c>
      <c r="F174" s="200" t="s">
        <v>336</v>
      </c>
      <c r="G174" s="186"/>
      <c r="H174" s="186"/>
      <c r="I174" s="189"/>
      <c r="J174" s="189"/>
      <c r="K174" s="201">
        <f>BK174</f>
        <v>0</v>
      </c>
      <c r="L174" s="186"/>
      <c r="M174" s="191"/>
      <c r="N174" s="192"/>
      <c r="O174" s="193"/>
      <c r="P174" s="193"/>
      <c r="Q174" s="194">
        <f>SUM(Q175:Q186)</f>
        <v>0</v>
      </c>
      <c r="R174" s="194">
        <f>SUM(R175:R186)</f>
        <v>0</v>
      </c>
      <c r="S174" s="193"/>
      <c r="T174" s="195">
        <f>SUM(T175:T186)</f>
        <v>0</v>
      </c>
      <c r="U174" s="193"/>
      <c r="V174" s="195">
        <f>SUM(V175:V186)</f>
        <v>6.1631</v>
      </c>
      <c r="W174" s="193"/>
      <c r="X174" s="196">
        <f>SUM(X175:X186)</f>
        <v>0</v>
      </c>
      <c r="AR174" s="197" t="s">
        <v>138</v>
      </c>
      <c r="AT174" s="198" t="s">
        <v>75</v>
      </c>
      <c r="AU174" s="198" t="s">
        <v>84</v>
      </c>
      <c r="AY174" s="197" t="s">
        <v>139</v>
      </c>
      <c r="BK174" s="199">
        <f>SUM(BK175:BK186)</f>
        <v>0</v>
      </c>
    </row>
    <row r="175" spans="1:65" s="2" customFormat="1" ht="24.25" customHeight="1">
      <c r="A175" s="31"/>
      <c r="B175" s="32"/>
      <c r="C175" s="202" t="s">
        <v>337</v>
      </c>
      <c r="D175" s="202" t="s">
        <v>142</v>
      </c>
      <c r="E175" s="203" t="s">
        <v>338</v>
      </c>
      <c r="F175" s="204" t="s">
        <v>339</v>
      </c>
      <c r="G175" s="205" t="s">
        <v>145</v>
      </c>
      <c r="H175" s="206">
        <v>20</v>
      </c>
      <c r="I175" s="207"/>
      <c r="J175" s="207"/>
      <c r="K175" s="208">
        <f t="shared" ref="K175:K186" si="27">ROUND(P175*H175,2)</f>
        <v>0</v>
      </c>
      <c r="L175" s="209"/>
      <c r="M175" s="36"/>
      <c r="N175" s="210" t="s">
        <v>1</v>
      </c>
      <c r="O175" s="211" t="s">
        <v>40</v>
      </c>
      <c r="P175" s="212">
        <f t="shared" ref="P175:P186" si="28">I175+J175</f>
        <v>0</v>
      </c>
      <c r="Q175" s="212">
        <f t="shared" ref="Q175:Q186" si="29">ROUND(I175*H175,2)</f>
        <v>0</v>
      </c>
      <c r="R175" s="212">
        <f t="shared" ref="R175:R186" si="30">ROUND(J175*H175,2)</f>
        <v>0</v>
      </c>
      <c r="S175" s="72"/>
      <c r="T175" s="213">
        <f t="shared" ref="T175:T186" si="31">S175*H175</f>
        <v>0</v>
      </c>
      <c r="U175" s="213">
        <v>4.0000000000000003E-5</v>
      </c>
      <c r="V175" s="213">
        <f t="shared" ref="V175:V186" si="32">U175*H175</f>
        <v>8.0000000000000004E-4</v>
      </c>
      <c r="W175" s="213">
        <v>0</v>
      </c>
      <c r="X175" s="214">
        <f t="shared" ref="X175:X186" si="33">W175*H175</f>
        <v>0</v>
      </c>
      <c r="Y175" s="31"/>
      <c r="Z175" s="31"/>
      <c r="AA175" s="31"/>
      <c r="AB175" s="31"/>
      <c r="AC175" s="31"/>
      <c r="AD175" s="31"/>
      <c r="AE175" s="31"/>
      <c r="AR175" s="215" t="s">
        <v>146</v>
      </c>
      <c r="AT175" s="215" t="s">
        <v>142</v>
      </c>
      <c r="AU175" s="215" t="s">
        <v>96</v>
      </c>
      <c r="AY175" s="14" t="s">
        <v>139</v>
      </c>
      <c r="BE175" s="216">
        <f t="shared" ref="BE175:BE186" si="34">IF(O175="základná",K175,0)</f>
        <v>0</v>
      </c>
      <c r="BF175" s="216">
        <f t="shared" ref="BF175:BF186" si="35">IF(O175="znížená",K175,0)</f>
        <v>0</v>
      </c>
      <c r="BG175" s="216">
        <f t="shared" ref="BG175:BG186" si="36">IF(O175="zákl. prenesená",K175,0)</f>
        <v>0</v>
      </c>
      <c r="BH175" s="216">
        <f t="shared" ref="BH175:BH186" si="37">IF(O175="zníž. prenesená",K175,0)</f>
        <v>0</v>
      </c>
      <c r="BI175" s="216">
        <f t="shared" ref="BI175:BI186" si="38">IF(O175="nulová",K175,0)</f>
        <v>0</v>
      </c>
      <c r="BJ175" s="14" t="s">
        <v>96</v>
      </c>
      <c r="BK175" s="216">
        <f t="shared" ref="BK175:BK186" si="39">ROUND(P175*H175,2)</f>
        <v>0</v>
      </c>
      <c r="BL175" s="14" t="s">
        <v>146</v>
      </c>
      <c r="BM175" s="215" t="s">
        <v>340</v>
      </c>
    </row>
    <row r="176" spans="1:65" s="2" customFormat="1" ht="24.25" customHeight="1">
      <c r="A176" s="31"/>
      <c r="B176" s="32"/>
      <c r="C176" s="202" t="s">
        <v>341</v>
      </c>
      <c r="D176" s="202" t="s">
        <v>142</v>
      </c>
      <c r="E176" s="203" t="s">
        <v>342</v>
      </c>
      <c r="F176" s="204" t="s">
        <v>343</v>
      </c>
      <c r="G176" s="205" t="s">
        <v>344</v>
      </c>
      <c r="H176" s="206">
        <v>1</v>
      </c>
      <c r="I176" s="207"/>
      <c r="J176" s="207"/>
      <c r="K176" s="208">
        <f t="shared" si="27"/>
        <v>0</v>
      </c>
      <c r="L176" s="209"/>
      <c r="M176" s="36"/>
      <c r="N176" s="210" t="s">
        <v>1</v>
      </c>
      <c r="O176" s="211" t="s">
        <v>40</v>
      </c>
      <c r="P176" s="212">
        <f t="shared" si="28"/>
        <v>0</v>
      </c>
      <c r="Q176" s="212">
        <f t="shared" si="29"/>
        <v>0</v>
      </c>
      <c r="R176" s="212">
        <f t="shared" si="30"/>
        <v>0</v>
      </c>
      <c r="S176" s="72"/>
      <c r="T176" s="213">
        <f t="shared" si="31"/>
        <v>0</v>
      </c>
      <c r="U176" s="213">
        <v>0</v>
      </c>
      <c r="V176" s="213">
        <f t="shared" si="32"/>
        <v>0</v>
      </c>
      <c r="W176" s="213">
        <v>0</v>
      </c>
      <c r="X176" s="214">
        <f t="shared" si="33"/>
        <v>0</v>
      </c>
      <c r="Y176" s="31"/>
      <c r="Z176" s="31"/>
      <c r="AA176" s="31"/>
      <c r="AB176" s="31"/>
      <c r="AC176" s="31"/>
      <c r="AD176" s="31"/>
      <c r="AE176" s="31"/>
      <c r="AR176" s="215" t="s">
        <v>146</v>
      </c>
      <c r="AT176" s="215" t="s">
        <v>142</v>
      </c>
      <c r="AU176" s="215" t="s">
        <v>96</v>
      </c>
      <c r="AY176" s="14" t="s">
        <v>139</v>
      </c>
      <c r="BE176" s="216">
        <f t="shared" si="34"/>
        <v>0</v>
      </c>
      <c r="BF176" s="216">
        <f t="shared" si="35"/>
        <v>0</v>
      </c>
      <c r="BG176" s="216">
        <f t="shared" si="36"/>
        <v>0</v>
      </c>
      <c r="BH176" s="216">
        <f t="shared" si="37"/>
        <v>0</v>
      </c>
      <c r="BI176" s="216">
        <f t="shared" si="38"/>
        <v>0</v>
      </c>
      <c r="BJ176" s="14" t="s">
        <v>96</v>
      </c>
      <c r="BK176" s="216">
        <f t="shared" si="39"/>
        <v>0</v>
      </c>
      <c r="BL176" s="14" t="s">
        <v>146</v>
      </c>
      <c r="BM176" s="215" t="s">
        <v>345</v>
      </c>
    </row>
    <row r="177" spans="1:65" s="2" customFormat="1" ht="33" customHeight="1">
      <c r="A177" s="31"/>
      <c r="B177" s="32"/>
      <c r="C177" s="202" t="s">
        <v>346</v>
      </c>
      <c r="D177" s="202" t="s">
        <v>142</v>
      </c>
      <c r="E177" s="203" t="s">
        <v>347</v>
      </c>
      <c r="F177" s="204" t="s">
        <v>348</v>
      </c>
      <c r="G177" s="205" t="s">
        <v>344</v>
      </c>
      <c r="H177" s="206">
        <v>1</v>
      </c>
      <c r="I177" s="207"/>
      <c r="J177" s="207"/>
      <c r="K177" s="208">
        <f t="shared" si="27"/>
        <v>0</v>
      </c>
      <c r="L177" s="209"/>
      <c r="M177" s="36"/>
      <c r="N177" s="210" t="s">
        <v>1</v>
      </c>
      <c r="O177" s="211" t="s">
        <v>40</v>
      </c>
      <c r="P177" s="212">
        <f t="shared" si="28"/>
        <v>0</v>
      </c>
      <c r="Q177" s="212">
        <f t="shared" si="29"/>
        <v>0</v>
      </c>
      <c r="R177" s="212">
        <f t="shared" si="30"/>
        <v>0</v>
      </c>
      <c r="S177" s="72"/>
      <c r="T177" s="213">
        <f t="shared" si="31"/>
        <v>0</v>
      </c>
      <c r="U177" s="213">
        <v>0</v>
      </c>
      <c r="V177" s="213">
        <f t="shared" si="32"/>
        <v>0</v>
      </c>
      <c r="W177" s="213">
        <v>0</v>
      </c>
      <c r="X177" s="214">
        <f t="shared" si="33"/>
        <v>0</v>
      </c>
      <c r="Y177" s="31"/>
      <c r="Z177" s="31"/>
      <c r="AA177" s="31"/>
      <c r="AB177" s="31"/>
      <c r="AC177" s="31"/>
      <c r="AD177" s="31"/>
      <c r="AE177" s="31"/>
      <c r="AR177" s="215" t="s">
        <v>146</v>
      </c>
      <c r="AT177" s="215" t="s">
        <v>142</v>
      </c>
      <c r="AU177" s="215" t="s">
        <v>96</v>
      </c>
      <c r="AY177" s="14" t="s">
        <v>139</v>
      </c>
      <c r="BE177" s="216">
        <f t="shared" si="34"/>
        <v>0</v>
      </c>
      <c r="BF177" s="216">
        <f t="shared" si="35"/>
        <v>0</v>
      </c>
      <c r="BG177" s="216">
        <f t="shared" si="36"/>
        <v>0</v>
      </c>
      <c r="BH177" s="216">
        <f t="shared" si="37"/>
        <v>0</v>
      </c>
      <c r="BI177" s="216">
        <f t="shared" si="38"/>
        <v>0</v>
      </c>
      <c r="BJ177" s="14" t="s">
        <v>96</v>
      </c>
      <c r="BK177" s="216">
        <f t="shared" si="39"/>
        <v>0</v>
      </c>
      <c r="BL177" s="14" t="s">
        <v>146</v>
      </c>
      <c r="BM177" s="215" t="s">
        <v>349</v>
      </c>
    </row>
    <row r="178" spans="1:65" s="2" customFormat="1" ht="21.75" customHeight="1">
      <c r="A178" s="31"/>
      <c r="B178" s="32"/>
      <c r="C178" s="202" t="s">
        <v>350</v>
      </c>
      <c r="D178" s="202" t="s">
        <v>142</v>
      </c>
      <c r="E178" s="203" t="s">
        <v>351</v>
      </c>
      <c r="F178" s="204" t="s">
        <v>352</v>
      </c>
      <c r="G178" s="205" t="s">
        <v>344</v>
      </c>
      <c r="H178" s="206">
        <v>1</v>
      </c>
      <c r="I178" s="207"/>
      <c r="J178" s="207"/>
      <c r="K178" s="208">
        <f t="shared" si="27"/>
        <v>0</v>
      </c>
      <c r="L178" s="209"/>
      <c r="M178" s="36"/>
      <c r="N178" s="210" t="s">
        <v>1</v>
      </c>
      <c r="O178" s="211" t="s">
        <v>40</v>
      </c>
      <c r="P178" s="212">
        <f t="shared" si="28"/>
        <v>0</v>
      </c>
      <c r="Q178" s="212">
        <f t="shared" si="29"/>
        <v>0</v>
      </c>
      <c r="R178" s="212">
        <f t="shared" si="30"/>
        <v>0</v>
      </c>
      <c r="S178" s="72"/>
      <c r="T178" s="213">
        <f t="shared" si="31"/>
        <v>0</v>
      </c>
      <c r="U178" s="213">
        <v>0</v>
      </c>
      <c r="V178" s="213">
        <f t="shared" si="32"/>
        <v>0</v>
      </c>
      <c r="W178" s="213">
        <v>0</v>
      </c>
      <c r="X178" s="214">
        <f t="shared" si="33"/>
        <v>0</v>
      </c>
      <c r="Y178" s="31"/>
      <c r="Z178" s="31"/>
      <c r="AA178" s="31"/>
      <c r="AB178" s="31"/>
      <c r="AC178" s="31"/>
      <c r="AD178" s="31"/>
      <c r="AE178" s="31"/>
      <c r="AR178" s="215" t="s">
        <v>146</v>
      </c>
      <c r="AT178" s="215" t="s">
        <v>142</v>
      </c>
      <c r="AU178" s="215" t="s">
        <v>96</v>
      </c>
      <c r="AY178" s="14" t="s">
        <v>139</v>
      </c>
      <c r="BE178" s="216">
        <f t="shared" si="34"/>
        <v>0</v>
      </c>
      <c r="BF178" s="216">
        <f t="shared" si="35"/>
        <v>0</v>
      </c>
      <c r="BG178" s="216">
        <f t="shared" si="36"/>
        <v>0</v>
      </c>
      <c r="BH178" s="216">
        <f t="shared" si="37"/>
        <v>0</v>
      </c>
      <c r="BI178" s="216">
        <f t="shared" si="38"/>
        <v>0</v>
      </c>
      <c r="BJ178" s="14" t="s">
        <v>96</v>
      </c>
      <c r="BK178" s="216">
        <f t="shared" si="39"/>
        <v>0</v>
      </c>
      <c r="BL178" s="14" t="s">
        <v>146</v>
      </c>
      <c r="BM178" s="215" t="s">
        <v>353</v>
      </c>
    </row>
    <row r="179" spans="1:65" s="2" customFormat="1" ht="16.5" customHeight="1">
      <c r="A179" s="31"/>
      <c r="B179" s="32"/>
      <c r="C179" s="202" t="s">
        <v>354</v>
      </c>
      <c r="D179" s="202" t="s">
        <v>142</v>
      </c>
      <c r="E179" s="203" t="s">
        <v>355</v>
      </c>
      <c r="F179" s="204" t="s">
        <v>356</v>
      </c>
      <c r="G179" s="205" t="s">
        <v>344</v>
      </c>
      <c r="H179" s="206">
        <v>1</v>
      </c>
      <c r="I179" s="207"/>
      <c r="J179" s="207"/>
      <c r="K179" s="208">
        <f t="shared" si="27"/>
        <v>0</v>
      </c>
      <c r="L179" s="209"/>
      <c r="M179" s="36"/>
      <c r="N179" s="210" t="s">
        <v>1</v>
      </c>
      <c r="O179" s="211" t="s">
        <v>40</v>
      </c>
      <c r="P179" s="212">
        <f t="shared" si="28"/>
        <v>0</v>
      </c>
      <c r="Q179" s="212">
        <f t="shared" si="29"/>
        <v>0</v>
      </c>
      <c r="R179" s="212">
        <f t="shared" si="30"/>
        <v>0</v>
      </c>
      <c r="S179" s="72"/>
      <c r="T179" s="213">
        <f t="shared" si="31"/>
        <v>0</v>
      </c>
      <c r="U179" s="213">
        <v>0</v>
      </c>
      <c r="V179" s="213">
        <f t="shared" si="32"/>
        <v>0</v>
      </c>
      <c r="W179" s="213">
        <v>0</v>
      </c>
      <c r="X179" s="214">
        <f t="shared" si="33"/>
        <v>0</v>
      </c>
      <c r="Y179" s="31"/>
      <c r="Z179" s="31"/>
      <c r="AA179" s="31"/>
      <c r="AB179" s="31"/>
      <c r="AC179" s="31"/>
      <c r="AD179" s="31"/>
      <c r="AE179" s="31"/>
      <c r="AR179" s="215" t="s">
        <v>146</v>
      </c>
      <c r="AT179" s="215" t="s">
        <v>142</v>
      </c>
      <c r="AU179" s="215" t="s">
        <v>96</v>
      </c>
      <c r="AY179" s="14" t="s">
        <v>139</v>
      </c>
      <c r="BE179" s="216">
        <f t="shared" si="34"/>
        <v>0</v>
      </c>
      <c r="BF179" s="216">
        <f t="shared" si="35"/>
        <v>0</v>
      </c>
      <c r="BG179" s="216">
        <f t="shared" si="36"/>
        <v>0</v>
      </c>
      <c r="BH179" s="216">
        <f t="shared" si="37"/>
        <v>0</v>
      </c>
      <c r="BI179" s="216">
        <f t="shared" si="38"/>
        <v>0</v>
      </c>
      <c r="BJ179" s="14" t="s">
        <v>96</v>
      </c>
      <c r="BK179" s="216">
        <f t="shared" si="39"/>
        <v>0</v>
      </c>
      <c r="BL179" s="14" t="s">
        <v>146</v>
      </c>
      <c r="BM179" s="215" t="s">
        <v>357</v>
      </c>
    </row>
    <row r="180" spans="1:65" s="2" customFormat="1" ht="21.75" customHeight="1">
      <c r="A180" s="31"/>
      <c r="B180" s="32"/>
      <c r="C180" s="217" t="s">
        <v>358</v>
      </c>
      <c r="D180" s="217" t="s">
        <v>136</v>
      </c>
      <c r="E180" s="218" t="s">
        <v>359</v>
      </c>
      <c r="F180" s="219" t="s">
        <v>360</v>
      </c>
      <c r="G180" s="220" t="s">
        <v>361</v>
      </c>
      <c r="H180" s="221">
        <v>2</v>
      </c>
      <c r="I180" s="222"/>
      <c r="J180" s="223"/>
      <c r="K180" s="224">
        <f t="shared" si="27"/>
        <v>0</v>
      </c>
      <c r="L180" s="223"/>
      <c r="M180" s="225"/>
      <c r="N180" s="226" t="s">
        <v>1</v>
      </c>
      <c r="O180" s="211" t="s">
        <v>40</v>
      </c>
      <c r="P180" s="212">
        <f t="shared" si="28"/>
        <v>0</v>
      </c>
      <c r="Q180" s="212">
        <f t="shared" si="29"/>
        <v>0</v>
      </c>
      <c r="R180" s="212">
        <f t="shared" si="30"/>
        <v>0</v>
      </c>
      <c r="S180" s="72"/>
      <c r="T180" s="213">
        <f t="shared" si="31"/>
        <v>0</v>
      </c>
      <c r="U180" s="213">
        <v>2.43465</v>
      </c>
      <c r="V180" s="213">
        <f t="shared" si="32"/>
        <v>4.8693</v>
      </c>
      <c r="W180" s="213">
        <v>0</v>
      </c>
      <c r="X180" s="214">
        <f t="shared" si="33"/>
        <v>0</v>
      </c>
      <c r="Y180" s="31"/>
      <c r="Z180" s="31"/>
      <c r="AA180" s="31"/>
      <c r="AB180" s="31"/>
      <c r="AC180" s="31"/>
      <c r="AD180" s="31"/>
      <c r="AE180" s="31"/>
      <c r="AR180" s="215" t="s">
        <v>179</v>
      </c>
      <c r="AT180" s="215" t="s">
        <v>136</v>
      </c>
      <c r="AU180" s="215" t="s">
        <v>96</v>
      </c>
      <c r="AY180" s="14" t="s">
        <v>139</v>
      </c>
      <c r="BE180" s="216">
        <f t="shared" si="34"/>
        <v>0</v>
      </c>
      <c r="BF180" s="216">
        <f t="shared" si="35"/>
        <v>0</v>
      </c>
      <c r="BG180" s="216">
        <f t="shared" si="36"/>
        <v>0</v>
      </c>
      <c r="BH180" s="216">
        <f t="shared" si="37"/>
        <v>0</v>
      </c>
      <c r="BI180" s="216">
        <f t="shared" si="38"/>
        <v>0</v>
      </c>
      <c r="BJ180" s="14" t="s">
        <v>96</v>
      </c>
      <c r="BK180" s="216">
        <f t="shared" si="39"/>
        <v>0</v>
      </c>
      <c r="BL180" s="14" t="s">
        <v>179</v>
      </c>
      <c r="BM180" s="215" t="s">
        <v>362</v>
      </c>
    </row>
    <row r="181" spans="1:65" s="2" customFormat="1" ht="24.25" customHeight="1">
      <c r="A181" s="31"/>
      <c r="B181" s="32"/>
      <c r="C181" s="202" t="s">
        <v>363</v>
      </c>
      <c r="D181" s="202" t="s">
        <v>142</v>
      </c>
      <c r="E181" s="203" t="s">
        <v>364</v>
      </c>
      <c r="F181" s="204" t="s">
        <v>365</v>
      </c>
      <c r="G181" s="205" t="s">
        <v>145</v>
      </c>
      <c r="H181" s="206">
        <v>30</v>
      </c>
      <c r="I181" s="207"/>
      <c r="J181" s="207"/>
      <c r="K181" s="208">
        <f t="shared" si="27"/>
        <v>0</v>
      </c>
      <c r="L181" s="209"/>
      <c r="M181" s="36"/>
      <c r="N181" s="210" t="s">
        <v>1</v>
      </c>
      <c r="O181" s="211" t="s">
        <v>40</v>
      </c>
      <c r="P181" s="212">
        <f t="shared" si="28"/>
        <v>0</v>
      </c>
      <c r="Q181" s="212">
        <f t="shared" si="29"/>
        <v>0</v>
      </c>
      <c r="R181" s="212">
        <f t="shared" si="30"/>
        <v>0</v>
      </c>
      <c r="S181" s="72"/>
      <c r="T181" s="213">
        <f t="shared" si="31"/>
        <v>0</v>
      </c>
      <c r="U181" s="213">
        <v>0</v>
      </c>
      <c r="V181" s="213">
        <f t="shared" si="32"/>
        <v>0</v>
      </c>
      <c r="W181" s="213">
        <v>0</v>
      </c>
      <c r="X181" s="214">
        <f t="shared" si="33"/>
        <v>0</v>
      </c>
      <c r="Y181" s="31"/>
      <c r="Z181" s="31"/>
      <c r="AA181" s="31"/>
      <c r="AB181" s="31"/>
      <c r="AC181" s="31"/>
      <c r="AD181" s="31"/>
      <c r="AE181" s="31"/>
      <c r="AR181" s="215" t="s">
        <v>146</v>
      </c>
      <c r="AT181" s="215" t="s">
        <v>142</v>
      </c>
      <c r="AU181" s="215" t="s">
        <v>96</v>
      </c>
      <c r="AY181" s="14" t="s">
        <v>139</v>
      </c>
      <c r="BE181" s="216">
        <f t="shared" si="34"/>
        <v>0</v>
      </c>
      <c r="BF181" s="216">
        <f t="shared" si="35"/>
        <v>0</v>
      </c>
      <c r="BG181" s="216">
        <f t="shared" si="36"/>
        <v>0</v>
      </c>
      <c r="BH181" s="216">
        <f t="shared" si="37"/>
        <v>0</v>
      </c>
      <c r="BI181" s="216">
        <f t="shared" si="38"/>
        <v>0</v>
      </c>
      <c r="BJ181" s="14" t="s">
        <v>96</v>
      </c>
      <c r="BK181" s="216">
        <f t="shared" si="39"/>
        <v>0</v>
      </c>
      <c r="BL181" s="14" t="s">
        <v>146</v>
      </c>
      <c r="BM181" s="215" t="s">
        <v>366</v>
      </c>
    </row>
    <row r="182" spans="1:65" s="2" customFormat="1" ht="16.5" customHeight="1">
      <c r="A182" s="31"/>
      <c r="B182" s="32"/>
      <c r="C182" s="217" t="s">
        <v>367</v>
      </c>
      <c r="D182" s="217" t="s">
        <v>136</v>
      </c>
      <c r="E182" s="218" t="s">
        <v>368</v>
      </c>
      <c r="F182" s="219" t="s">
        <v>369</v>
      </c>
      <c r="G182" s="220" t="s">
        <v>344</v>
      </c>
      <c r="H182" s="221">
        <v>1.2929999999999999</v>
      </c>
      <c r="I182" s="222"/>
      <c r="J182" s="223"/>
      <c r="K182" s="224">
        <f t="shared" si="27"/>
        <v>0</v>
      </c>
      <c r="L182" s="223"/>
      <c r="M182" s="225"/>
      <c r="N182" s="226" t="s">
        <v>1</v>
      </c>
      <c r="O182" s="211" t="s">
        <v>40</v>
      </c>
      <c r="P182" s="212">
        <f t="shared" si="28"/>
        <v>0</v>
      </c>
      <c r="Q182" s="212">
        <f t="shared" si="29"/>
        <v>0</v>
      </c>
      <c r="R182" s="212">
        <f t="shared" si="30"/>
        <v>0</v>
      </c>
      <c r="S182" s="72"/>
      <c r="T182" s="213">
        <f t="shared" si="31"/>
        <v>0</v>
      </c>
      <c r="U182" s="213">
        <v>1</v>
      </c>
      <c r="V182" s="213">
        <f t="shared" si="32"/>
        <v>1.2929999999999999</v>
      </c>
      <c r="W182" s="213">
        <v>0</v>
      </c>
      <c r="X182" s="214">
        <f t="shared" si="33"/>
        <v>0</v>
      </c>
      <c r="Y182" s="31"/>
      <c r="Z182" s="31"/>
      <c r="AA182" s="31"/>
      <c r="AB182" s="31"/>
      <c r="AC182" s="31"/>
      <c r="AD182" s="31"/>
      <c r="AE182" s="31"/>
      <c r="AR182" s="215" t="s">
        <v>179</v>
      </c>
      <c r="AT182" s="215" t="s">
        <v>136</v>
      </c>
      <c r="AU182" s="215" t="s">
        <v>96</v>
      </c>
      <c r="AY182" s="14" t="s">
        <v>139</v>
      </c>
      <c r="BE182" s="216">
        <f t="shared" si="34"/>
        <v>0</v>
      </c>
      <c r="BF182" s="216">
        <f t="shared" si="35"/>
        <v>0</v>
      </c>
      <c r="BG182" s="216">
        <f t="shared" si="36"/>
        <v>0</v>
      </c>
      <c r="BH182" s="216">
        <f t="shared" si="37"/>
        <v>0</v>
      </c>
      <c r="BI182" s="216">
        <f t="shared" si="38"/>
        <v>0</v>
      </c>
      <c r="BJ182" s="14" t="s">
        <v>96</v>
      </c>
      <c r="BK182" s="216">
        <f t="shared" si="39"/>
        <v>0</v>
      </c>
      <c r="BL182" s="14" t="s">
        <v>179</v>
      </c>
      <c r="BM182" s="215" t="s">
        <v>370</v>
      </c>
    </row>
    <row r="183" spans="1:65" s="2" customFormat="1" ht="24.25" customHeight="1">
      <c r="A183" s="31"/>
      <c r="B183" s="32"/>
      <c r="C183" s="202" t="s">
        <v>371</v>
      </c>
      <c r="D183" s="202" t="s">
        <v>142</v>
      </c>
      <c r="E183" s="203" t="s">
        <v>372</v>
      </c>
      <c r="F183" s="204" t="s">
        <v>373</v>
      </c>
      <c r="G183" s="205" t="s">
        <v>145</v>
      </c>
      <c r="H183" s="206">
        <v>30</v>
      </c>
      <c r="I183" s="207"/>
      <c r="J183" s="207"/>
      <c r="K183" s="208">
        <f t="shared" si="27"/>
        <v>0</v>
      </c>
      <c r="L183" s="209"/>
      <c r="M183" s="36"/>
      <c r="N183" s="210" t="s">
        <v>1</v>
      </c>
      <c r="O183" s="211" t="s">
        <v>40</v>
      </c>
      <c r="P183" s="212">
        <f t="shared" si="28"/>
        <v>0</v>
      </c>
      <c r="Q183" s="212">
        <f t="shared" si="29"/>
        <v>0</v>
      </c>
      <c r="R183" s="212">
        <f t="shared" si="30"/>
        <v>0</v>
      </c>
      <c r="S183" s="72"/>
      <c r="T183" s="213">
        <f t="shared" si="31"/>
        <v>0</v>
      </c>
      <c r="U183" s="213">
        <v>0</v>
      </c>
      <c r="V183" s="213">
        <f t="shared" si="32"/>
        <v>0</v>
      </c>
      <c r="W183" s="213">
        <v>0</v>
      </c>
      <c r="X183" s="214">
        <f t="shared" si="33"/>
        <v>0</v>
      </c>
      <c r="Y183" s="31"/>
      <c r="Z183" s="31"/>
      <c r="AA183" s="31"/>
      <c r="AB183" s="31"/>
      <c r="AC183" s="31"/>
      <c r="AD183" s="31"/>
      <c r="AE183" s="31"/>
      <c r="AR183" s="215" t="s">
        <v>155</v>
      </c>
      <c r="AT183" s="215" t="s">
        <v>142</v>
      </c>
      <c r="AU183" s="215" t="s">
        <v>96</v>
      </c>
      <c r="AY183" s="14" t="s">
        <v>139</v>
      </c>
      <c r="BE183" s="216">
        <f t="shared" si="34"/>
        <v>0</v>
      </c>
      <c r="BF183" s="216">
        <f t="shared" si="35"/>
        <v>0</v>
      </c>
      <c r="BG183" s="216">
        <f t="shared" si="36"/>
        <v>0</v>
      </c>
      <c r="BH183" s="216">
        <f t="shared" si="37"/>
        <v>0</v>
      </c>
      <c r="BI183" s="216">
        <f t="shared" si="38"/>
        <v>0</v>
      </c>
      <c r="BJ183" s="14" t="s">
        <v>96</v>
      </c>
      <c r="BK183" s="216">
        <f t="shared" si="39"/>
        <v>0</v>
      </c>
      <c r="BL183" s="14" t="s">
        <v>155</v>
      </c>
      <c r="BM183" s="215" t="s">
        <v>374</v>
      </c>
    </row>
    <row r="184" spans="1:65" s="2" customFormat="1" ht="33" customHeight="1">
      <c r="A184" s="31"/>
      <c r="B184" s="32"/>
      <c r="C184" s="202" t="s">
        <v>375</v>
      </c>
      <c r="D184" s="202" t="s">
        <v>142</v>
      </c>
      <c r="E184" s="203" t="s">
        <v>376</v>
      </c>
      <c r="F184" s="204" t="s">
        <v>377</v>
      </c>
      <c r="G184" s="205" t="s">
        <v>145</v>
      </c>
      <c r="H184" s="206">
        <v>30</v>
      </c>
      <c r="I184" s="207"/>
      <c r="J184" s="207"/>
      <c r="K184" s="208">
        <f t="shared" si="27"/>
        <v>0</v>
      </c>
      <c r="L184" s="209"/>
      <c r="M184" s="36"/>
      <c r="N184" s="210" t="s">
        <v>1</v>
      </c>
      <c r="O184" s="211" t="s">
        <v>40</v>
      </c>
      <c r="P184" s="212">
        <f t="shared" si="28"/>
        <v>0</v>
      </c>
      <c r="Q184" s="212">
        <f t="shared" si="29"/>
        <v>0</v>
      </c>
      <c r="R184" s="212">
        <f t="shared" si="30"/>
        <v>0</v>
      </c>
      <c r="S184" s="72"/>
      <c r="T184" s="213">
        <f t="shared" si="31"/>
        <v>0</v>
      </c>
      <c r="U184" s="213">
        <v>0</v>
      </c>
      <c r="V184" s="213">
        <f t="shared" si="32"/>
        <v>0</v>
      </c>
      <c r="W184" s="213">
        <v>0</v>
      </c>
      <c r="X184" s="214">
        <f t="shared" si="33"/>
        <v>0</v>
      </c>
      <c r="Y184" s="31"/>
      <c r="Z184" s="31"/>
      <c r="AA184" s="31"/>
      <c r="AB184" s="31"/>
      <c r="AC184" s="31"/>
      <c r="AD184" s="31"/>
      <c r="AE184" s="31"/>
      <c r="AR184" s="215" t="s">
        <v>155</v>
      </c>
      <c r="AT184" s="215" t="s">
        <v>142</v>
      </c>
      <c r="AU184" s="215" t="s">
        <v>96</v>
      </c>
      <c r="AY184" s="14" t="s">
        <v>139</v>
      </c>
      <c r="BE184" s="216">
        <f t="shared" si="34"/>
        <v>0</v>
      </c>
      <c r="BF184" s="216">
        <f t="shared" si="35"/>
        <v>0</v>
      </c>
      <c r="BG184" s="216">
        <f t="shared" si="36"/>
        <v>0</v>
      </c>
      <c r="BH184" s="216">
        <f t="shared" si="37"/>
        <v>0</v>
      </c>
      <c r="BI184" s="216">
        <f t="shared" si="38"/>
        <v>0</v>
      </c>
      <c r="BJ184" s="14" t="s">
        <v>96</v>
      </c>
      <c r="BK184" s="216">
        <f t="shared" si="39"/>
        <v>0</v>
      </c>
      <c r="BL184" s="14" t="s">
        <v>155</v>
      </c>
      <c r="BM184" s="215" t="s">
        <v>378</v>
      </c>
    </row>
    <row r="185" spans="1:65" s="2" customFormat="1" ht="24.25" customHeight="1">
      <c r="A185" s="31"/>
      <c r="B185" s="32"/>
      <c r="C185" s="202" t="s">
        <v>379</v>
      </c>
      <c r="D185" s="202" t="s">
        <v>142</v>
      </c>
      <c r="E185" s="203" t="s">
        <v>380</v>
      </c>
      <c r="F185" s="204" t="s">
        <v>381</v>
      </c>
      <c r="G185" s="205" t="s">
        <v>361</v>
      </c>
      <c r="H185" s="206">
        <v>4.9000000000000004</v>
      </c>
      <c r="I185" s="207"/>
      <c r="J185" s="207"/>
      <c r="K185" s="208">
        <f t="shared" si="27"/>
        <v>0</v>
      </c>
      <c r="L185" s="209"/>
      <c r="M185" s="36"/>
      <c r="N185" s="210" t="s">
        <v>1</v>
      </c>
      <c r="O185" s="211" t="s">
        <v>40</v>
      </c>
      <c r="P185" s="212">
        <f t="shared" si="28"/>
        <v>0</v>
      </c>
      <c r="Q185" s="212">
        <f t="shared" si="29"/>
        <v>0</v>
      </c>
      <c r="R185" s="212">
        <f t="shared" si="30"/>
        <v>0</v>
      </c>
      <c r="S185" s="72"/>
      <c r="T185" s="213">
        <f t="shared" si="31"/>
        <v>0</v>
      </c>
      <c r="U185" s="213">
        <v>0</v>
      </c>
      <c r="V185" s="213">
        <f t="shared" si="32"/>
        <v>0</v>
      </c>
      <c r="W185" s="213">
        <v>0</v>
      </c>
      <c r="X185" s="214">
        <f t="shared" si="33"/>
        <v>0</v>
      </c>
      <c r="Y185" s="31"/>
      <c r="Z185" s="31"/>
      <c r="AA185" s="31"/>
      <c r="AB185" s="31"/>
      <c r="AC185" s="31"/>
      <c r="AD185" s="31"/>
      <c r="AE185" s="31"/>
      <c r="AR185" s="215" t="s">
        <v>146</v>
      </c>
      <c r="AT185" s="215" t="s">
        <v>142</v>
      </c>
      <c r="AU185" s="215" t="s">
        <v>96</v>
      </c>
      <c r="AY185" s="14" t="s">
        <v>139</v>
      </c>
      <c r="BE185" s="216">
        <f t="shared" si="34"/>
        <v>0</v>
      </c>
      <c r="BF185" s="216">
        <f t="shared" si="35"/>
        <v>0</v>
      </c>
      <c r="BG185" s="216">
        <f t="shared" si="36"/>
        <v>0</v>
      </c>
      <c r="BH185" s="216">
        <f t="shared" si="37"/>
        <v>0</v>
      </c>
      <c r="BI185" s="216">
        <f t="shared" si="38"/>
        <v>0</v>
      </c>
      <c r="BJ185" s="14" t="s">
        <v>96</v>
      </c>
      <c r="BK185" s="216">
        <f t="shared" si="39"/>
        <v>0</v>
      </c>
      <c r="BL185" s="14" t="s">
        <v>146</v>
      </c>
      <c r="BM185" s="215" t="s">
        <v>382</v>
      </c>
    </row>
    <row r="186" spans="1:65" s="2" customFormat="1" ht="33" customHeight="1">
      <c r="A186" s="31"/>
      <c r="B186" s="32"/>
      <c r="C186" s="202" t="s">
        <v>383</v>
      </c>
      <c r="D186" s="202" t="s">
        <v>142</v>
      </c>
      <c r="E186" s="203" t="s">
        <v>384</v>
      </c>
      <c r="F186" s="204" t="s">
        <v>385</v>
      </c>
      <c r="G186" s="205" t="s">
        <v>386</v>
      </c>
      <c r="H186" s="206">
        <v>10</v>
      </c>
      <c r="I186" s="207"/>
      <c r="J186" s="207"/>
      <c r="K186" s="208">
        <f t="shared" si="27"/>
        <v>0</v>
      </c>
      <c r="L186" s="209"/>
      <c r="M186" s="36"/>
      <c r="N186" s="210" t="s">
        <v>1</v>
      </c>
      <c r="O186" s="211" t="s">
        <v>40</v>
      </c>
      <c r="P186" s="212">
        <f t="shared" si="28"/>
        <v>0</v>
      </c>
      <c r="Q186" s="212">
        <f t="shared" si="29"/>
        <v>0</v>
      </c>
      <c r="R186" s="212">
        <f t="shared" si="30"/>
        <v>0</v>
      </c>
      <c r="S186" s="72"/>
      <c r="T186" s="213">
        <f t="shared" si="31"/>
        <v>0</v>
      </c>
      <c r="U186" s="213">
        <v>0</v>
      </c>
      <c r="V186" s="213">
        <f t="shared" si="32"/>
        <v>0</v>
      </c>
      <c r="W186" s="213">
        <v>0</v>
      </c>
      <c r="X186" s="214">
        <f t="shared" si="33"/>
        <v>0</v>
      </c>
      <c r="Y186" s="31"/>
      <c r="Z186" s="31"/>
      <c r="AA186" s="31"/>
      <c r="AB186" s="31"/>
      <c r="AC186" s="31"/>
      <c r="AD186" s="31"/>
      <c r="AE186" s="31"/>
      <c r="AR186" s="215" t="s">
        <v>146</v>
      </c>
      <c r="AT186" s="215" t="s">
        <v>142</v>
      </c>
      <c r="AU186" s="215" t="s">
        <v>96</v>
      </c>
      <c r="AY186" s="14" t="s">
        <v>139</v>
      </c>
      <c r="BE186" s="216">
        <f t="shared" si="34"/>
        <v>0</v>
      </c>
      <c r="BF186" s="216">
        <f t="shared" si="35"/>
        <v>0</v>
      </c>
      <c r="BG186" s="216">
        <f t="shared" si="36"/>
        <v>0</v>
      </c>
      <c r="BH186" s="216">
        <f t="shared" si="37"/>
        <v>0</v>
      </c>
      <c r="BI186" s="216">
        <f t="shared" si="38"/>
        <v>0</v>
      </c>
      <c r="BJ186" s="14" t="s">
        <v>96</v>
      </c>
      <c r="BK186" s="216">
        <f t="shared" si="39"/>
        <v>0</v>
      </c>
      <c r="BL186" s="14" t="s">
        <v>146</v>
      </c>
      <c r="BM186" s="215" t="s">
        <v>387</v>
      </c>
    </row>
    <row r="187" spans="1:65" s="12" customFormat="1" ht="22.75" customHeight="1">
      <c r="B187" s="185"/>
      <c r="C187" s="186"/>
      <c r="D187" s="187" t="s">
        <v>75</v>
      </c>
      <c r="E187" s="200" t="s">
        <v>388</v>
      </c>
      <c r="F187" s="200" t="s">
        <v>389</v>
      </c>
      <c r="G187" s="186"/>
      <c r="H187" s="186"/>
      <c r="I187" s="189"/>
      <c r="J187" s="189"/>
      <c r="K187" s="201">
        <f>BK187</f>
        <v>0</v>
      </c>
      <c r="L187" s="186"/>
      <c r="M187" s="191"/>
      <c r="N187" s="192"/>
      <c r="O187" s="193"/>
      <c r="P187" s="193"/>
      <c r="Q187" s="194">
        <f>Q188</f>
        <v>0</v>
      </c>
      <c r="R187" s="194">
        <f>R188</f>
        <v>0</v>
      </c>
      <c r="S187" s="193"/>
      <c r="T187" s="195">
        <f>T188</f>
        <v>0</v>
      </c>
      <c r="U187" s="193"/>
      <c r="V187" s="195">
        <f>V188</f>
        <v>0</v>
      </c>
      <c r="W187" s="193"/>
      <c r="X187" s="196">
        <f>X188</f>
        <v>0</v>
      </c>
      <c r="AR187" s="197" t="s">
        <v>138</v>
      </c>
      <c r="AT187" s="198" t="s">
        <v>75</v>
      </c>
      <c r="AU187" s="198" t="s">
        <v>84</v>
      </c>
      <c r="AY187" s="197" t="s">
        <v>139</v>
      </c>
      <c r="BK187" s="199">
        <f>BK188</f>
        <v>0</v>
      </c>
    </row>
    <row r="188" spans="1:65" s="2" customFormat="1" ht="24.25" customHeight="1">
      <c r="A188" s="31"/>
      <c r="B188" s="32"/>
      <c r="C188" s="202" t="s">
        <v>390</v>
      </c>
      <c r="D188" s="202" t="s">
        <v>142</v>
      </c>
      <c r="E188" s="203" t="s">
        <v>391</v>
      </c>
      <c r="F188" s="204" t="s">
        <v>392</v>
      </c>
      <c r="G188" s="205" t="s">
        <v>393</v>
      </c>
      <c r="H188" s="206">
        <v>1</v>
      </c>
      <c r="I188" s="207"/>
      <c r="J188" s="207"/>
      <c r="K188" s="208">
        <f>ROUND(P188*H188,2)</f>
        <v>0</v>
      </c>
      <c r="L188" s="209"/>
      <c r="M188" s="36"/>
      <c r="N188" s="210" t="s">
        <v>1</v>
      </c>
      <c r="O188" s="211" t="s">
        <v>40</v>
      </c>
      <c r="P188" s="212">
        <f>I188+J188</f>
        <v>0</v>
      </c>
      <c r="Q188" s="212">
        <f>ROUND(I188*H188,2)</f>
        <v>0</v>
      </c>
      <c r="R188" s="212">
        <f>ROUND(J188*H188,2)</f>
        <v>0</v>
      </c>
      <c r="S188" s="72"/>
      <c r="T188" s="213">
        <f>S188*H188</f>
        <v>0</v>
      </c>
      <c r="U188" s="213">
        <v>0</v>
      </c>
      <c r="V188" s="213">
        <f>U188*H188</f>
        <v>0</v>
      </c>
      <c r="W188" s="213">
        <v>0</v>
      </c>
      <c r="X188" s="214">
        <f>W188*H188</f>
        <v>0</v>
      </c>
      <c r="Y188" s="31"/>
      <c r="Z188" s="31"/>
      <c r="AA188" s="31"/>
      <c r="AB188" s="31"/>
      <c r="AC188" s="31"/>
      <c r="AD188" s="31"/>
      <c r="AE188" s="31"/>
      <c r="AR188" s="215" t="s">
        <v>146</v>
      </c>
      <c r="AT188" s="215" t="s">
        <v>142</v>
      </c>
      <c r="AU188" s="215" t="s">
        <v>96</v>
      </c>
      <c r="AY188" s="14" t="s">
        <v>139</v>
      </c>
      <c r="BE188" s="216">
        <f>IF(O188="základná",K188,0)</f>
        <v>0</v>
      </c>
      <c r="BF188" s="216">
        <f>IF(O188="znížená",K188,0)</f>
        <v>0</v>
      </c>
      <c r="BG188" s="216">
        <f>IF(O188="zákl. prenesená",K188,0)</f>
        <v>0</v>
      </c>
      <c r="BH188" s="216">
        <f>IF(O188="zníž. prenesená",K188,0)</f>
        <v>0</v>
      </c>
      <c r="BI188" s="216">
        <f>IF(O188="nulová",K188,0)</f>
        <v>0</v>
      </c>
      <c r="BJ188" s="14" t="s">
        <v>96</v>
      </c>
      <c r="BK188" s="216">
        <f>ROUND(P188*H188,2)</f>
        <v>0</v>
      </c>
      <c r="BL188" s="14" t="s">
        <v>146</v>
      </c>
      <c r="BM188" s="215" t="s">
        <v>394</v>
      </c>
    </row>
    <row r="189" spans="1:65" s="12" customFormat="1" ht="26" customHeight="1">
      <c r="B189" s="185"/>
      <c r="C189" s="186"/>
      <c r="D189" s="187" t="s">
        <v>75</v>
      </c>
      <c r="E189" s="188" t="s">
        <v>395</v>
      </c>
      <c r="F189" s="188" t="s">
        <v>396</v>
      </c>
      <c r="G189" s="186"/>
      <c r="H189" s="186"/>
      <c r="I189" s="189"/>
      <c r="J189" s="189"/>
      <c r="K189" s="190">
        <f>BK189</f>
        <v>0</v>
      </c>
      <c r="L189" s="186"/>
      <c r="M189" s="191"/>
      <c r="N189" s="192"/>
      <c r="O189" s="193"/>
      <c r="P189" s="193"/>
      <c r="Q189" s="194">
        <f>SUM(Q190:Q191)</f>
        <v>0</v>
      </c>
      <c r="R189" s="194">
        <f>SUM(R190:R191)</f>
        <v>0</v>
      </c>
      <c r="S189" s="193"/>
      <c r="T189" s="195">
        <f>SUM(T190:T191)</f>
        <v>0</v>
      </c>
      <c r="U189" s="193"/>
      <c r="V189" s="195">
        <f>SUM(V190:V191)</f>
        <v>0</v>
      </c>
      <c r="W189" s="193"/>
      <c r="X189" s="196">
        <f>SUM(X190:X191)</f>
        <v>0</v>
      </c>
      <c r="AR189" s="197" t="s">
        <v>155</v>
      </c>
      <c r="AT189" s="198" t="s">
        <v>75</v>
      </c>
      <c r="AU189" s="198" t="s">
        <v>76</v>
      </c>
      <c r="AY189" s="197" t="s">
        <v>139</v>
      </c>
      <c r="BK189" s="199">
        <f>SUM(BK190:BK191)</f>
        <v>0</v>
      </c>
    </row>
    <row r="190" spans="1:65" s="2" customFormat="1" ht="16.5" customHeight="1">
      <c r="A190" s="31"/>
      <c r="B190" s="32"/>
      <c r="C190" s="202" t="s">
        <v>397</v>
      </c>
      <c r="D190" s="202" t="s">
        <v>142</v>
      </c>
      <c r="E190" s="203" t="s">
        <v>398</v>
      </c>
      <c r="F190" s="204" t="s">
        <v>399</v>
      </c>
      <c r="G190" s="205" t="s">
        <v>400</v>
      </c>
      <c r="H190" s="206">
        <v>1</v>
      </c>
      <c r="I190" s="207"/>
      <c r="J190" s="207"/>
      <c r="K190" s="208">
        <f>ROUND(P190*H190,2)</f>
        <v>0</v>
      </c>
      <c r="L190" s="209"/>
      <c r="M190" s="36"/>
      <c r="N190" s="210" t="s">
        <v>1</v>
      </c>
      <c r="O190" s="211" t="s">
        <v>40</v>
      </c>
      <c r="P190" s="212">
        <f>I190+J190</f>
        <v>0</v>
      </c>
      <c r="Q190" s="212">
        <f>ROUND(I190*H190,2)</f>
        <v>0</v>
      </c>
      <c r="R190" s="212">
        <f>ROUND(J190*H190,2)</f>
        <v>0</v>
      </c>
      <c r="S190" s="72"/>
      <c r="T190" s="213">
        <f>S190*H190</f>
        <v>0</v>
      </c>
      <c r="U190" s="213">
        <v>0</v>
      </c>
      <c r="V190" s="213">
        <f>U190*H190</f>
        <v>0</v>
      </c>
      <c r="W190" s="213">
        <v>0</v>
      </c>
      <c r="X190" s="214">
        <f>W190*H190</f>
        <v>0</v>
      </c>
      <c r="Y190" s="31"/>
      <c r="Z190" s="31"/>
      <c r="AA190" s="31"/>
      <c r="AB190" s="31"/>
      <c r="AC190" s="31"/>
      <c r="AD190" s="31"/>
      <c r="AE190" s="31"/>
      <c r="AR190" s="215" t="s">
        <v>401</v>
      </c>
      <c r="AT190" s="215" t="s">
        <v>142</v>
      </c>
      <c r="AU190" s="215" t="s">
        <v>84</v>
      </c>
      <c r="AY190" s="14" t="s">
        <v>139</v>
      </c>
      <c r="BE190" s="216">
        <f>IF(O190="základná",K190,0)</f>
        <v>0</v>
      </c>
      <c r="BF190" s="216">
        <f>IF(O190="znížená",K190,0)</f>
        <v>0</v>
      </c>
      <c r="BG190" s="216">
        <f>IF(O190="zákl. prenesená",K190,0)</f>
        <v>0</v>
      </c>
      <c r="BH190" s="216">
        <f>IF(O190="zníž. prenesená",K190,0)</f>
        <v>0</v>
      </c>
      <c r="BI190" s="216">
        <f>IF(O190="nulová",K190,0)</f>
        <v>0</v>
      </c>
      <c r="BJ190" s="14" t="s">
        <v>96</v>
      </c>
      <c r="BK190" s="216">
        <f>ROUND(P190*H190,2)</f>
        <v>0</v>
      </c>
      <c r="BL190" s="14" t="s">
        <v>401</v>
      </c>
      <c r="BM190" s="215" t="s">
        <v>402</v>
      </c>
    </row>
    <row r="191" spans="1:65" s="2" customFormat="1" ht="24">
      <c r="A191" s="31"/>
      <c r="B191" s="32"/>
      <c r="C191" s="33"/>
      <c r="D191" s="227" t="s">
        <v>254</v>
      </c>
      <c r="E191" s="33"/>
      <c r="F191" s="228" t="s">
        <v>403</v>
      </c>
      <c r="G191" s="33"/>
      <c r="H191" s="33"/>
      <c r="I191" s="229"/>
      <c r="J191" s="229"/>
      <c r="K191" s="33"/>
      <c r="L191" s="33"/>
      <c r="M191" s="36"/>
      <c r="N191" s="232"/>
      <c r="O191" s="233"/>
      <c r="P191" s="234"/>
      <c r="Q191" s="234"/>
      <c r="R191" s="234"/>
      <c r="S191" s="234"/>
      <c r="T191" s="234"/>
      <c r="U191" s="234"/>
      <c r="V191" s="234"/>
      <c r="W191" s="234"/>
      <c r="X191" s="235"/>
      <c r="Y191" s="31"/>
      <c r="Z191" s="31"/>
      <c r="AA191" s="31"/>
      <c r="AB191" s="31"/>
      <c r="AC191" s="31"/>
      <c r="AD191" s="31"/>
      <c r="AE191" s="31"/>
      <c r="AT191" s="14" t="s">
        <v>254</v>
      </c>
      <c r="AU191" s="14" t="s">
        <v>84</v>
      </c>
    </row>
    <row r="192" spans="1:65" s="2" customFormat="1" ht="7" customHeight="1">
      <c r="A192" s="31"/>
      <c r="B192" s="55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36"/>
      <c r="N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</row>
  </sheetData>
  <sheetProtection algorithmName="SHA-512" hashValue="IXlTiQ/Zbzu+YnxWAfGKM9dRLmid3B4MKAVxIc0sy6chXi6SSJgjz5gwpuJn09spFa5BYyqc3KpO5lhDzC04+Q==" saltValue="EAJH00tMeiyg7TRcL4p5L4V60DegS9HIs5krSDxo8jxxwPTptrnniOwCFKUZotBUNqVcTjVFocWKzGY9Y2CwVQ==" spinCount="100000" sheet="1" objects="1" scenarios="1" formatColumns="0" formatRows="0" autoFilter="0"/>
  <autoFilter ref="C120:L191" xr:uid="{00000000-0009-0000-0000-000001000000}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69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88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76</v>
      </c>
    </row>
    <row r="4" spans="1:46" s="1" customFormat="1" ht="25" hidden="1" customHeight="1">
      <c r="B4" s="17"/>
      <c r="D4" s="121" t="s">
        <v>103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26.25" hidden="1" customHeight="1">
      <c r="B7" s="17"/>
      <c r="E7" s="290" t="str">
        <f>'Rekapitulácia stavby'!K6</f>
        <v>SVEREPEC - ZÁKLADNÁ ŠKOLA S MATERSKOU ŠKOLOU, ZNÍŽENIE ENERGETICKEJ NÁROČNOSTI BUDOVY</v>
      </c>
      <c r="F7" s="291"/>
      <c r="G7" s="291"/>
      <c r="H7" s="291"/>
      <c r="M7" s="17"/>
    </row>
    <row r="8" spans="1:46" s="2" customFormat="1" ht="12" hidden="1" customHeight="1">
      <c r="A8" s="31"/>
      <c r="B8" s="36"/>
      <c r="C8" s="31"/>
      <c r="D8" s="123" t="s">
        <v>104</v>
      </c>
      <c r="E8" s="31"/>
      <c r="F8" s="31"/>
      <c r="G8" s="31"/>
      <c r="H8" s="31"/>
      <c r="I8" s="31"/>
      <c r="J8" s="31"/>
      <c r="K8" s="31"/>
      <c r="L8" s="31"/>
      <c r="M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92" t="s">
        <v>404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23" t="s">
        <v>18</v>
      </c>
      <c r="E11" s="31"/>
      <c r="F11" s="114" t="s">
        <v>1</v>
      </c>
      <c r="G11" s="31"/>
      <c r="H11" s="31"/>
      <c r="I11" s="123" t="s">
        <v>19</v>
      </c>
      <c r="J11" s="114" t="s">
        <v>1</v>
      </c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23" t="s">
        <v>20</v>
      </c>
      <c r="E12" s="31"/>
      <c r="F12" s="114" t="s">
        <v>21</v>
      </c>
      <c r="G12" s="31"/>
      <c r="H12" s="31"/>
      <c r="I12" s="123" t="s">
        <v>22</v>
      </c>
      <c r="J12" s="124">
        <f>'Rekapitulácia stavby'!AN8</f>
        <v>0</v>
      </c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23</v>
      </c>
      <c r="E14" s="31"/>
      <c r="F14" s="31"/>
      <c r="G14" s="31"/>
      <c r="H14" s="31"/>
      <c r="I14" s="123" t="s">
        <v>24</v>
      </c>
      <c r="J14" s="114" t="s">
        <v>1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4" t="s">
        <v>25</v>
      </c>
      <c r="F15" s="31"/>
      <c r="G15" s="31"/>
      <c r="H15" s="31"/>
      <c r="I15" s="123" t="s">
        <v>26</v>
      </c>
      <c r="J15" s="114" t="s">
        <v>1</v>
      </c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23" t="s">
        <v>27</v>
      </c>
      <c r="E17" s="31"/>
      <c r="F17" s="31"/>
      <c r="G17" s="31"/>
      <c r="H17" s="31"/>
      <c r="I17" s="123" t="s">
        <v>24</v>
      </c>
      <c r="J17" s="27" t="str">
        <f>'Rekapitulácia stavby'!AN13</f>
        <v>Vyplň údaj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94" t="str">
        <f>'Rekapitulácia stavby'!E14</f>
        <v>Vyplň údaj</v>
      </c>
      <c r="F18" s="295"/>
      <c r="G18" s="295"/>
      <c r="H18" s="295"/>
      <c r="I18" s="123" t="s">
        <v>26</v>
      </c>
      <c r="J18" s="27" t="str">
        <f>'Rekapitulácia stavby'!AN14</f>
        <v>Vyplň údaj</v>
      </c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23" t="s">
        <v>29</v>
      </c>
      <c r="E20" s="31"/>
      <c r="F20" s="31"/>
      <c r="G20" s="31"/>
      <c r="H20" s="31"/>
      <c r="I20" s="123" t="s">
        <v>24</v>
      </c>
      <c r="J20" s="114" t="s">
        <v>1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4" t="s">
        <v>30</v>
      </c>
      <c r="F21" s="31"/>
      <c r="G21" s="31"/>
      <c r="H21" s="31"/>
      <c r="I21" s="123" t="s">
        <v>26</v>
      </c>
      <c r="J21" s="114" t="s">
        <v>1</v>
      </c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23" t="s">
        <v>31</v>
      </c>
      <c r="E23" s="31"/>
      <c r="F23" s="31"/>
      <c r="G23" s="31"/>
      <c r="H23" s="31"/>
      <c r="I23" s="123" t="s">
        <v>24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4" t="s">
        <v>30</v>
      </c>
      <c r="F24" s="31"/>
      <c r="G24" s="31"/>
      <c r="H24" s="31"/>
      <c r="I24" s="123" t="s">
        <v>26</v>
      </c>
      <c r="J24" s="114" t="s">
        <v>1</v>
      </c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23" t="s">
        <v>32</v>
      </c>
      <c r="E26" s="31"/>
      <c r="F26" s="31"/>
      <c r="G26" s="31"/>
      <c r="H26" s="31"/>
      <c r="I26" s="31"/>
      <c r="J26" s="31"/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25"/>
      <c r="B27" s="126"/>
      <c r="C27" s="125"/>
      <c r="D27" s="125"/>
      <c r="E27" s="296" t="s">
        <v>1</v>
      </c>
      <c r="F27" s="296"/>
      <c r="G27" s="296"/>
      <c r="H27" s="296"/>
      <c r="I27" s="125"/>
      <c r="J27" s="125"/>
      <c r="K27" s="125"/>
      <c r="L27" s="125"/>
      <c r="M27" s="127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28"/>
      <c r="E29" s="128"/>
      <c r="F29" s="128"/>
      <c r="G29" s="128"/>
      <c r="H29" s="128"/>
      <c r="I29" s="128"/>
      <c r="J29" s="128"/>
      <c r="K29" s="128"/>
      <c r="L29" s="128"/>
      <c r="M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3" hidden="1">
      <c r="A30" s="31"/>
      <c r="B30" s="36"/>
      <c r="C30" s="31"/>
      <c r="D30" s="31"/>
      <c r="E30" s="123" t="s">
        <v>106</v>
      </c>
      <c r="F30" s="31"/>
      <c r="G30" s="31"/>
      <c r="H30" s="31"/>
      <c r="I30" s="31"/>
      <c r="J30" s="31"/>
      <c r="K30" s="129">
        <f>I96</f>
        <v>0</v>
      </c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3" hidden="1">
      <c r="A31" s="31"/>
      <c r="B31" s="36"/>
      <c r="C31" s="31"/>
      <c r="D31" s="31"/>
      <c r="E31" s="123" t="s">
        <v>107</v>
      </c>
      <c r="F31" s="31"/>
      <c r="G31" s="31"/>
      <c r="H31" s="31"/>
      <c r="I31" s="31"/>
      <c r="J31" s="31"/>
      <c r="K31" s="129">
        <f>J96</f>
        <v>0</v>
      </c>
      <c r="L31" s="31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hidden="1" customHeight="1">
      <c r="A32" s="31"/>
      <c r="B32" s="36"/>
      <c r="C32" s="31"/>
      <c r="D32" s="130" t="s">
        <v>34</v>
      </c>
      <c r="E32" s="31"/>
      <c r="F32" s="31"/>
      <c r="G32" s="31"/>
      <c r="H32" s="31"/>
      <c r="I32" s="31"/>
      <c r="J32" s="31"/>
      <c r="K32" s="131">
        <f>ROUND(K122, 2)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7" hidden="1" customHeight="1">
      <c r="A33" s="31"/>
      <c r="B33" s="36"/>
      <c r="C33" s="31"/>
      <c r="D33" s="128"/>
      <c r="E33" s="128"/>
      <c r="F33" s="128"/>
      <c r="G33" s="128"/>
      <c r="H33" s="128"/>
      <c r="I33" s="128"/>
      <c r="J33" s="128"/>
      <c r="K33" s="128"/>
      <c r="L33" s="128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hidden="1" customHeight="1">
      <c r="A34" s="31"/>
      <c r="B34" s="36"/>
      <c r="C34" s="31"/>
      <c r="D34" s="31"/>
      <c r="E34" s="31"/>
      <c r="F34" s="132" t="s">
        <v>36</v>
      </c>
      <c r="G34" s="31"/>
      <c r="H34" s="31"/>
      <c r="I34" s="132" t="s">
        <v>35</v>
      </c>
      <c r="J34" s="31"/>
      <c r="K34" s="132" t="s">
        <v>37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6"/>
      <c r="C35" s="31"/>
      <c r="D35" s="133" t="s">
        <v>38</v>
      </c>
      <c r="E35" s="134" t="s">
        <v>39</v>
      </c>
      <c r="F35" s="135">
        <f>ROUND((SUM(BE122:BE168)),  2)</f>
        <v>0</v>
      </c>
      <c r="G35" s="136"/>
      <c r="H35" s="136"/>
      <c r="I35" s="137">
        <v>0.2</v>
      </c>
      <c r="J35" s="136"/>
      <c r="K35" s="135">
        <f>ROUND(((SUM(BE122:BE168))*I35),  2)</f>
        <v>0</v>
      </c>
      <c r="L35" s="31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134" t="s">
        <v>40</v>
      </c>
      <c r="F36" s="135">
        <f>ROUND((SUM(BF122:BF168)),  2)</f>
        <v>0</v>
      </c>
      <c r="G36" s="136"/>
      <c r="H36" s="136"/>
      <c r="I36" s="137">
        <v>0.2</v>
      </c>
      <c r="J36" s="136"/>
      <c r="K36" s="135">
        <f>ROUND(((SUM(BF122:BF168))*I36),  2)</f>
        <v>0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31"/>
      <c r="E37" s="123" t="s">
        <v>41</v>
      </c>
      <c r="F37" s="129">
        <f>ROUND((SUM(BG122:BG168)),  2)</f>
        <v>0</v>
      </c>
      <c r="G37" s="31"/>
      <c r="H37" s="31"/>
      <c r="I37" s="138">
        <v>0.2</v>
      </c>
      <c r="J37" s="31"/>
      <c r="K37" s="129">
        <f>0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23" t="s">
        <v>42</v>
      </c>
      <c r="F38" s="129">
        <f>ROUND((SUM(BH122:BH168)),  2)</f>
        <v>0</v>
      </c>
      <c r="G38" s="31"/>
      <c r="H38" s="31"/>
      <c r="I38" s="138">
        <v>0.2</v>
      </c>
      <c r="J38" s="31"/>
      <c r="K38" s="129">
        <f>0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34" t="s">
        <v>43</v>
      </c>
      <c r="F39" s="135">
        <f>ROUND((SUM(BI122:BI168)),  2)</f>
        <v>0</v>
      </c>
      <c r="G39" s="136"/>
      <c r="H39" s="136"/>
      <c r="I39" s="137">
        <v>0</v>
      </c>
      <c r="J39" s="136"/>
      <c r="K39" s="135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7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hidden="1" customHeight="1">
      <c r="A41" s="31"/>
      <c r="B41" s="36"/>
      <c r="C41" s="139"/>
      <c r="D41" s="140" t="s">
        <v>44</v>
      </c>
      <c r="E41" s="141"/>
      <c r="F41" s="141"/>
      <c r="G41" s="142" t="s">
        <v>45</v>
      </c>
      <c r="H41" s="143" t="s">
        <v>46</v>
      </c>
      <c r="I41" s="141"/>
      <c r="J41" s="141"/>
      <c r="K41" s="144">
        <f>SUM(K32:K39)</f>
        <v>0</v>
      </c>
      <c r="L41" s="145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5" hidden="1" customHeight="1">
      <c r="B43" s="17"/>
      <c r="M43" s="17"/>
    </row>
    <row r="44" spans="1:31" s="1" customFormat="1" ht="14.5" hidden="1" customHeight="1">
      <c r="B44" s="17"/>
      <c r="M44" s="17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47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108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hidden="1" customHeight="1">
      <c r="A85" s="31"/>
      <c r="B85" s="32"/>
      <c r="C85" s="33"/>
      <c r="D85" s="33"/>
      <c r="E85" s="297" t="str">
        <f>E7</f>
        <v>SVEREPEC - ZÁKLADNÁ ŠKOLA S MATERSKOU ŠKOLOU, ZNÍŽENIE ENERGETICKEJ NÁROČNOSTI BUDOVY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104</v>
      </c>
      <c r="D86" s="33"/>
      <c r="E86" s="33"/>
      <c r="F86" s="33"/>
      <c r="G86" s="33"/>
      <c r="H86" s="33"/>
      <c r="I86" s="33"/>
      <c r="J86" s="33"/>
      <c r="K86" s="33"/>
      <c r="L86" s="33"/>
      <c r="M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42" t="str">
        <f>E9</f>
        <v>OSV - Umelé osvetlenie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KN-C 654/11, k.ú. SVEREPEC, č. súp. 240</v>
      </c>
      <c r="G89" s="33"/>
      <c r="H89" s="33"/>
      <c r="I89" s="26" t="s">
        <v>22</v>
      </c>
      <c r="J89" s="67">
        <f>IF(J12="","",J12)</f>
        <v>0</v>
      </c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5" hidden="1" customHeight="1">
      <c r="A91" s="31"/>
      <c r="B91" s="32"/>
      <c r="C91" s="26" t="s">
        <v>23</v>
      </c>
      <c r="D91" s="33"/>
      <c r="E91" s="33"/>
      <c r="F91" s="24" t="str">
        <f>E15</f>
        <v>OBEC SVEREPEC, OBECNÝ ÚRAD 215, 017 01 POVAŽSKÁ BY</v>
      </c>
      <c r="G91" s="33"/>
      <c r="H91" s="33"/>
      <c r="I91" s="26" t="s">
        <v>29</v>
      </c>
      <c r="J91" s="29" t="str">
        <f>E21</f>
        <v>Brightsol s. r. o.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5" hidden="1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>Brightsol s. r. o.</v>
      </c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7" t="s">
        <v>109</v>
      </c>
      <c r="D94" s="158"/>
      <c r="E94" s="158"/>
      <c r="F94" s="158"/>
      <c r="G94" s="158"/>
      <c r="H94" s="158"/>
      <c r="I94" s="159" t="s">
        <v>110</v>
      </c>
      <c r="J94" s="159" t="s">
        <v>111</v>
      </c>
      <c r="K94" s="159" t="s">
        <v>112</v>
      </c>
      <c r="L94" s="158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60" t="s">
        <v>113</v>
      </c>
      <c r="D96" s="33"/>
      <c r="E96" s="33"/>
      <c r="F96" s="33"/>
      <c r="G96" s="33"/>
      <c r="H96" s="33"/>
      <c r="I96" s="85">
        <f t="shared" ref="I96:J98" si="0">Q122</f>
        <v>0</v>
      </c>
      <c r="J96" s="85">
        <f t="shared" si="0"/>
        <v>0</v>
      </c>
      <c r="K96" s="85">
        <f>K122</f>
        <v>0</v>
      </c>
      <c r="L96" s="33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114</v>
      </c>
    </row>
    <row r="97" spans="1:31" s="9" customFormat="1" ht="25" hidden="1" customHeight="1">
      <c r="B97" s="161"/>
      <c r="C97" s="162"/>
      <c r="D97" s="163" t="s">
        <v>405</v>
      </c>
      <c r="E97" s="164"/>
      <c r="F97" s="164"/>
      <c r="G97" s="164"/>
      <c r="H97" s="164"/>
      <c r="I97" s="165">
        <f t="shared" si="0"/>
        <v>0</v>
      </c>
      <c r="J97" s="165">
        <f t="shared" si="0"/>
        <v>0</v>
      </c>
      <c r="K97" s="165">
        <f>K123</f>
        <v>0</v>
      </c>
      <c r="L97" s="162"/>
      <c r="M97" s="166"/>
    </row>
    <row r="98" spans="1:31" s="10" customFormat="1" ht="20" hidden="1" customHeight="1">
      <c r="B98" s="167"/>
      <c r="C98" s="108"/>
      <c r="D98" s="168" t="s">
        <v>406</v>
      </c>
      <c r="E98" s="169"/>
      <c r="F98" s="169"/>
      <c r="G98" s="169"/>
      <c r="H98" s="169"/>
      <c r="I98" s="170">
        <f t="shared" si="0"/>
        <v>0</v>
      </c>
      <c r="J98" s="170">
        <f t="shared" si="0"/>
        <v>0</v>
      </c>
      <c r="K98" s="170">
        <f>K124</f>
        <v>0</v>
      </c>
      <c r="L98" s="108"/>
      <c r="M98" s="171"/>
    </row>
    <row r="99" spans="1:31" s="9" customFormat="1" ht="25" hidden="1" customHeight="1">
      <c r="B99" s="161"/>
      <c r="C99" s="162"/>
      <c r="D99" s="163" t="s">
        <v>115</v>
      </c>
      <c r="E99" s="164"/>
      <c r="F99" s="164"/>
      <c r="G99" s="164"/>
      <c r="H99" s="164"/>
      <c r="I99" s="165">
        <f>Q127</f>
        <v>0</v>
      </c>
      <c r="J99" s="165">
        <f>R127</f>
        <v>0</v>
      </c>
      <c r="K99" s="165">
        <f>K127</f>
        <v>0</v>
      </c>
      <c r="L99" s="162"/>
      <c r="M99" s="166"/>
    </row>
    <row r="100" spans="1:31" s="10" customFormat="1" ht="20" hidden="1" customHeight="1">
      <c r="B100" s="167"/>
      <c r="C100" s="108"/>
      <c r="D100" s="168" t="s">
        <v>116</v>
      </c>
      <c r="E100" s="169"/>
      <c r="F100" s="169"/>
      <c r="G100" s="169"/>
      <c r="H100" s="169"/>
      <c r="I100" s="170">
        <f>Q128</f>
        <v>0</v>
      </c>
      <c r="J100" s="170">
        <f>R128</f>
        <v>0</v>
      </c>
      <c r="K100" s="170">
        <f>K128</f>
        <v>0</v>
      </c>
      <c r="L100" s="108"/>
      <c r="M100" s="171"/>
    </row>
    <row r="101" spans="1:31" s="10" customFormat="1" ht="20" hidden="1" customHeight="1">
      <c r="B101" s="167"/>
      <c r="C101" s="108"/>
      <c r="D101" s="168" t="s">
        <v>118</v>
      </c>
      <c r="E101" s="169"/>
      <c r="F101" s="169"/>
      <c r="G101" s="169"/>
      <c r="H101" s="169"/>
      <c r="I101" s="170">
        <f>Q164</f>
        <v>0</v>
      </c>
      <c r="J101" s="170">
        <f>R164</f>
        <v>0</v>
      </c>
      <c r="K101" s="170">
        <f>K164</f>
        <v>0</v>
      </c>
      <c r="L101" s="108"/>
      <c r="M101" s="171"/>
    </row>
    <row r="102" spans="1:31" s="9" customFormat="1" ht="25" hidden="1" customHeight="1">
      <c r="B102" s="161"/>
      <c r="C102" s="162"/>
      <c r="D102" s="163" t="s">
        <v>119</v>
      </c>
      <c r="E102" s="164"/>
      <c r="F102" s="164"/>
      <c r="G102" s="164"/>
      <c r="H102" s="164"/>
      <c r="I102" s="165">
        <f>Q166</f>
        <v>0</v>
      </c>
      <c r="J102" s="165">
        <f>R166</f>
        <v>0</v>
      </c>
      <c r="K102" s="165">
        <f>K166</f>
        <v>0</v>
      </c>
      <c r="L102" s="162"/>
      <c r="M102" s="166"/>
    </row>
    <row r="103" spans="1:31" s="2" customFormat="1" ht="21.75" hidden="1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7" hidden="1" customHeight="1">
      <c r="A104" s="31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ht="11" hidden="1"/>
    <row r="106" spans="1:31" ht="11" hidden="1"/>
    <row r="107" spans="1:31" ht="11" hidden="1"/>
    <row r="108" spans="1:31" s="2" customFormat="1" ht="7" customHeight="1">
      <c r="A108" s="31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5" customHeight="1">
      <c r="A109" s="31"/>
      <c r="B109" s="32"/>
      <c r="C109" s="20" t="s">
        <v>120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7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6.25" customHeight="1">
      <c r="A112" s="31"/>
      <c r="B112" s="32"/>
      <c r="C112" s="33"/>
      <c r="D112" s="33"/>
      <c r="E112" s="297" t="str">
        <f>E7</f>
        <v>SVEREPEC - ZÁKLADNÁ ŠKOLA S MATERSKOU ŠKOLOU, ZNÍŽENIE ENERGETICKEJ NÁROČNOSTI BUDOVY</v>
      </c>
      <c r="F112" s="298"/>
      <c r="G112" s="298"/>
      <c r="H112" s="298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104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42" t="str">
        <f>E9</f>
        <v>OSV - Umelé osvetlenie</v>
      </c>
      <c r="F114" s="299"/>
      <c r="G114" s="299"/>
      <c r="H114" s="299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F12</f>
        <v>KN-C 654/11, k.ú. SVEREPEC, č. súp. 240</v>
      </c>
      <c r="G116" s="33"/>
      <c r="H116" s="33"/>
      <c r="I116" s="26" t="s">
        <v>22</v>
      </c>
      <c r="J116" s="67">
        <f>IF(J12="","",J12)</f>
        <v>0</v>
      </c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7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23</v>
      </c>
      <c r="D118" s="33"/>
      <c r="E118" s="33"/>
      <c r="F118" s="24" t="str">
        <f>E15</f>
        <v>OBEC SVEREPEC, OBECNÝ ÚRAD 215, 017 01 POVAŽSKÁ BY</v>
      </c>
      <c r="G118" s="33"/>
      <c r="H118" s="33"/>
      <c r="I118" s="26" t="s">
        <v>29</v>
      </c>
      <c r="J118" s="29" t="str">
        <f>E21</f>
        <v>Brightsol s. r. o.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5" customHeight="1">
      <c r="A119" s="31"/>
      <c r="B119" s="32"/>
      <c r="C119" s="26" t="s">
        <v>27</v>
      </c>
      <c r="D119" s="33"/>
      <c r="E119" s="33"/>
      <c r="F119" s="24" t="str">
        <f>IF(E18="","",E18)</f>
        <v>Vyplň údaj</v>
      </c>
      <c r="G119" s="33"/>
      <c r="H119" s="33"/>
      <c r="I119" s="26" t="s">
        <v>31</v>
      </c>
      <c r="J119" s="29" t="str">
        <f>E24</f>
        <v>Brightsol s. r. o.</v>
      </c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2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72"/>
      <c r="B121" s="173"/>
      <c r="C121" s="174" t="s">
        <v>121</v>
      </c>
      <c r="D121" s="175" t="s">
        <v>59</v>
      </c>
      <c r="E121" s="175" t="s">
        <v>55</v>
      </c>
      <c r="F121" s="175" t="s">
        <v>56</v>
      </c>
      <c r="G121" s="175" t="s">
        <v>122</v>
      </c>
      <c r="H121" s="175" t="s">
        <v>123</v>
      </c>
      <c r="I121" s="175" t="s">
        <v>124</v>
      </c>
      <c r="J121" s="175" t="s">
        <v>125</v>
      </c>
      <c r="K121" s="176" t="s">
        <v>112</v>
      </c>
      <c r="L121" s="177" t="s">
        <v>126</v>
      </c>
      <c r="M121" s="178"/>
      <c r="N121" s="76" t="s">
        <v>1</v>
      </c>
      <c r="O121" s="77" t="s">
        <v>38</v>
      </c>
      <c r="P121" s="77" t="s">
        <v>127</v>
      </c>
      <c r="Q121" s="77" t="s">
        <v>128</v>
      </c>
      <c r="R121" s="77" t="s">
        <v>129</v>
      </c>
      <c r="S121" s="77" t="s">
        <v>130</v>
      </c>
      <c r="T121" s="77" t="s">
        <v>131</v>
      </c>
      <c r="U121" s="77" t="s">
        <v>132</v>
      </c>
      <c r="V121" s="77" t="s">
        <v>133</v>
      </c>
      <c r="W121" s="77" t="s">
        <v>134</v>
      </c>
      <c r="X121" s="78" t="s">
        <v>135</v>
      </c>
      <c r="Y121" s="172"/>
      <c r="Z121" s="172"/>
      <c r="AA121" s="172"/>
      <c r="AB121" s="172"/>
      <c r="AC121" s="172"/>
      <c r="AD121" s="172"/>
      <c r="AE121" s="172"/>
    </row>
    <row r="122" spans="1:65" s="2" customFormat="1" ht="22.75" customHeight="1">
      <c r="A122" s="31"/>
      <c r="B122" s="32"/>
      <c r="C122" s="83" t="s">
        <v>113</v>
      </c>
      <c r="D122" s="33"/>
      <c r="E122" s="33"/>
      <c r="F122" s="33"/>
      <c r="G122" s="33"/>
      <c r="H122" s="33"/>
      <c r="I122" s="33"/>
      <c r="J122" s="33"/>
      <c r="K122" s="179">
        <f>BK122</f>
        <v>0</v>
      </c>
      <c r="L122" s="33"/>
      <c r="M122" s="36"/>
      <c r="N122" s="79"/>
      <c r="O122" s="180"/>
      <c r="P122" s="80"/>
      <c r="Q122" s="181">
        <f>Q123+Q127+Q166</f>
        <v>0</v>
      </c>
      <c r="R122" s="181">
        <f>R123+R127+R166</f>
        <v>0</v>
      </c>
      <c r="S122" s="80"/>
      <c r="T122" s="182">
        <f>T123+T127+T166</f>
        <v>0</v>
      </c>
      <c r="U122" s="80"/>
      <c r="V122" s="182">
        <f>V123+V127+V166</f>
        <v>2.6500000000000003E-2</v>
      </c>
      <c r="W122" s="80"/>
      <c r="X122" s="183">
        <f>X123+X127+X166</f>
        <v>3.0000000000000001E-3</v>
      </c>
      <c r="Y122" s="31"/>
      <c r="Z122" s="31"/>
      <c r="AA122" s="31"/>
      <c r="AB122" s="31"/>
      <c r="AC122" s="31"/>
      <c r="AD122" s="31"/>
      <c r="AE122" s="31"/>
      <c r="AT122" s="14" t="s">
        <v>75</v>
      </c>
      <c r="AU122" s="14" t="s">
        <v>114</v>
      </c>
      <c r="BK122" s="184">
        <f>BK123+BK127+BK166</f>
        <v>0</v>
      </c>
    </row>
    <row r="123" spans="1:65" s="12" customFormat="1" ht="26" customHeight="1">
      <c r="B123" s="185"/>
      <c r="C123" s="186"/>
      <c r="D123" s="187" t="s">
        <v>75</v>
      </c>
      <c r="E123" s="188" t="s">
        <v>407</v>
      </c>
      <c r="F123" s="188" t="s">
        <v>408</v>
      </c>
      <c r="G123" s="186"/>
      <c r="H123" s="186"/>
      <c r="I123" s="189"/>
      <c r="J123" s="189"/>
      <c r="K123" s="190">
        <f>BK123</f>
        <v>0</v>
      </c>
      <c r="L123" s="186"/>
      <c r="M123" s="191"/>
      <c r="N123" s="192"/>
      <c r="O123" s="193"/>
      <c r="P123" s="193"/>
      <c r="Q123" s="194">
        <f>Q124</f>
        <v>0</v>
      </c>
      <c r="R123" s="194">
        <f>R124</f>
        <v>0</v>
      </c>
      <c r="S123" s="193"/>
      <c r="T123" s="195">
        <f>T124</f>
        <v>0</v>
      </c>
      <c r="U123" s="193"/>
      <c r="V123" s="195">
        <f>V124</f>
        <v>1.5E-3</v>
      </c>
      <c r="W123" s="193"/>
      <c r="X123" s="196">
        <f>X124</f>
        <v>3.0000000000000001E-3</v>
      </c>
      <c r="AR123" s="197" t="s">
        <v>84</v>
      </c>
      <c r="AT123" s="198" t="s">
        <v>75</v>
      </c>
      <c r="AU123" s="198" t="s">
        <v>76</v>
      </c>
      <c r="AY123" s="197" t="s">
        <v>139</v>
      </c>
      <c r="BK123" s="199">
        <f>BK124</f>
        <v>0</v>
      </c>
    </row>
    <row r="124" spans="1:65" s="12" customFormat="1" ht="22.75" customHeight="1">
      <c r="B124" s="185"/>
      <c r="C124" s="186"/>
      <c r="D124" s="187" t="s">
        <v>75</v>
      </c>
      <c r="E124" s="200" t="s">
        <v>175</v>
      </c>
      <c r="F124" s="200" t="s">
        <v>409</v>
      </c>
      <c r="G124" s="186"/>
      <c r="H124" s="186"/>
      <c r="I124" s="189"/>
      <c r="J124" s="189"/>
      <c r="K124" s="201">
        <f>BK124</f>
        <v>0</v>
      </c>
      <c r="L124" s="186"/>
      <c r="M124" s="191"/>
      <c r="N124" s="192"/>
      <c r="O124" s="193"/>
      <c r="P124" s="193"/>
      <c r="Q124" s="194">
        <f>SUM(Q125:Q126)</f>
        <v>0</v>
      </c>
      <c r="R124" s="194">
        <f>SUM(R125:R126)</f>
        <v>0</v>
      </c>
      <c r="S124" s="193"/>
      <c r="T124" s="195">
        <f>SUM(T125:T126)</f>
        <v>0</v>
      </c>
      <c r="U124" s="193"/>
      <c r="V124" s="195">
        <f>SUM(V125:V126)</f>
        <v>1.5E-3</v>
      </c>
      <c r="W124" s="193"/>
      <c r="X124" s="196">
        <f>SUM(X125:X126)</f>
        <v>3.0000000000000001E-3</v>
      </c>
      <c r="AR124" s="197" t="s">
        <v>84</v>
      </c>
      <c r="AT124" s="198" t="s">
        <v>75</v>
      </c>
      <c r="AU124" s="198" t="s">
        <v>84</v>
      </c>
      <c r="AY124" s="197" t="s">
        <v>139</v>
      </c>
      <c r="BK124" s="199">
        <f>SUM(BK125:BK126)</f>
        <v>0</v>
      </c>
    </row>
    <row r="125" spans="1:65" s="2" customFormat="1" ht="21.75" customHeight="1">
      <c r="A125" s="31"/>
      <c r="B125" s="32"/>
      <c r="C125" s="202" t="s">
        <v>84</v>
      </c>
      <c r="D125" s="202" t="s">
        <v>142</v>
      </c>
      <c r="E125" s="203" t="s">
        <v>410</v>
      </c>
      <c r="F125" s="204" t="s">
        <v>411</v>
      </c>
      <c r="G125" s="205" t="s">
        <v>412</v>
      </c>
      <c r="H125" s="206">
        <v>150</v>
      </c>
      <c r="I125" s="207"/>
      <c r="J125" s="207"/>
      <c r="K125" s="208">
        <f>ROUND(P125*H125,2)</f>
        <v>0</v>
      </c>
      <c r="L125" s="209"/>
      <c r="M125" s="36"/>
      <c r="N125" s="210" t="s">
        <v>1</v>
      </c>
      <c r="O125" s="211" t="s">
        <v>40</v>
      </c>
      <c r="P125" s="212">
        <f>I125+J125</f>
        <v>0</v>
      </c>
      <c r="Q125" s="212">
        <f>ROUND(I125*H125,2)</f>
        <v>0</v>
      </c>
      <c r="R125" s="212">
        <f>ROUND(J125*H125,2)</f>
        <v>0</v>
      </c>
      <c r="S125" s="72"/>
      <c r="T125" s="213">
        <f>S125*H125</f>
        <v>0</v>
      </c>
      <c r="U125" s="213">
        <v>1.0000000000000001E-5</v>
      </c>
      <c r="V125" s="213">
        <f>U125*H125</f>
        <v>1.5E-3</v>
      </c>
      <c r="W125" s="213">
        <v>2.0000000000000002E-5</v>
      </c>
      <c r="X125" s="214">
        <f>W125*H125</f>
        <v>3.0000000000000001E-3</v>
      </c>
      <c r="Y125" s="31"/>
      <c r="Z125" s="31"/>
      <c r="AA125" s="31"/>
      <c r="AB125" s="31"/>
      <c r="AC125" s="31"/>
      <c r="AD125" s="31"/>
      <c r="AE125" s="31"/>
      <c r="AR125" s="215" t="s">
        <v>155</v>
      </c>
      <c r="AT125" s="215" t="s">
        <v>142</v>
      </c>
      <c r="AU125" s="215" t="s">
        <v>96</v>
      </c>
      <c r="AY125" s="14" t="s">
        <v>139</v>
      </c>
      <c r="BE125" s="216">
        <f>IF(O125="základná",K125,0)</f>
        <v>0</v>
      </c>
      <c r="BF125" s="216">
        <f>IF(O125="znížená",K125,0)</f>
        <v>0</v>
      </c>
      <c r="BG125" s="216">
        <f>IF(O125="zákl. prenesená",K125,0)</f>
        <v>0</v>
      </c>
      <c r="BH125" s="216">
        <f>IF(O125="zníž. prenesená",K125,0)</f>
        <v>0</v>
      </c>
      <c r="BI125" s="216">
        <f>IF(O125="nulová",K125,0)</f>
        <v>0</v>
      </c>
      <c r="BJ125" s="14" t="s">
        <v>96</v>
      </c>
      <c r="BK125" s="216">
        <f>ROUND(P125*H125,2)</f>
        <v>0</v>
      </c>
      <c r="BL125" s="14" t="s">
        <v>155</v>
      </c>
      <c r="BM125" s="215" t="s">
        <v>413</v>
      </c>
    </row>
    <row r="126" spans="1:65" s="2" customFormat="1" ht="21.75" customHeight="1">
      <c r="A126" s="31"/>
      <c r="B126" s="32"/>
      <c r="C126" s="202" t="s">
        <v>96</v>
      </c>
      <c r="D126" s="202" t="s">
        <v>142</v>
      </c>
      <c r="E126" s="203" t="s">
        <v>414</v>
      </c>
      <c r="F126" s="204" t="s">
        <v>415</v>
      </c>
      <c r="G126" s="205" t="s">
        <v>344</v>
      </c>
      <c r="H126" s="206">
        <v>0.5</v>
      </c>
      <c r="I126" s="207"/>
      <c r="J126" s="207"/>
      <c r="K126" s="208">
        <f>ROUND(P126*H126,2)</f>
        <v>0</v>
      </c>
      <c r="L126" s="209"/>
      <c r="M126" s="36"/>
      <c r="N126" s="210" t="s">
        <v>1</v>
      </c>
      <c r="O126" s="211" t="s">
        <v>40</v>
      </c>
      <c r="P126" s="212">
        <f>I126+J126</f>
        <v>0</v>
      </c>
      <c r="Q126" s="212">
        <f>ROUND(I126*H126,2)</f>
        <v>0</v>
      </c>
      <c r="R126" s="212">
        <f>ROUND(J126*H126,2)</f>
        <v>0</v>
      </c>
      <c r="S126" s="72"/>
      <c r="T126" s="213">
        <f>S126*H126</f>
        <v>0</v>
      </c>
      <c r="U126" s="213">
        <v>0</v>
      </c>
      <c r="V126" s="213">
        <f>U126*H126</f>
        <v>0</v>
      </c>
      <c r="W126" s="213">
        <v>0</v>
      </c>
      <c r="X126" s="214">
        <f>W126*H126</f>
        <v>0</v>
      </c>
      <c r="Y126" s="31"/>
      <c r="Z126" s="31"/>
      <c r="AA126" s="31"/>
      <c r="AB126" s="31"/>
      <c r="AC126" s="31"/>
      <c r="AD126" s="31"/>
      <c r="AE126" s="31"/>
      <c r="AR126" s="215" t="s">
        <v>155</v>
      </c>
      <c r="AT126" s="215" t="s">
        <v>142</v>
      </c>
      <c r="AU126" s="215" t="s">
        <v>96</v>
      </c>
      <c r="AY126" s="14" t="s">
        <v>139</v>
      </c>
      <c r="BE126" s="216">
        <f>IF(O126="základná",K126,0)</f>
        <v>0</v>
      </c>
      <c r="BF126" s="216">
        <f>IF(O126="znížená",K126,0)</f>
        <v>0</v>
      </c>
      <c r="BG126" s="216">
        <f>IF(O126="zákl. prenesená",K126,0)</f>
        <v>0</v>
      </c>
      <c r="BH126" s="216">
        <f>IF(O126="zníž. prenesená",K126,0)</f>
        <v>0</v>
      </c>
      <c r="BI126" s="216">
        <f>IF(O126="nulová",K126,0)</f>
        <v>0</v>
      </c>
      <c r="BJ126" s="14" t="s">
        <v>96</v>
      </c>
      <c r="BK126" s="216">
        <f>ROUND(P126*H126,2)</f>
        <v>0</v>
      </c>
      <c r="BL126" s="14" t="s">
        <v>155</v>
      </c>
      <c r="BM126" s="215" t="s">
        <v>416</v>
      </c>
    </row>
    <row r="127" spans="1:65" s="12" customFormat="1" ht="26" customHeight="1">
      <c r="B127" s="185"/>
      <c r="C127" s="186"/>
      <c r="D127" s="187" t="s">
        <v>75</v>
      </c>
      <c r="E127" s="188" t="s">
        <v>136</v>
      </c>
      <c r="F127" s="188" t="s">
        <v>137</v>
      </c>
      <c r="G127" s="186"/>
      <c r="H127" s="186"/>
      <c r="I127" s="189"/>
      <c r="J127" s="189"/>
      <c r="K127" s="190">
        <f>BK127</f>
        <v>0</v>
      </c>
      <c r="L127" s="186"/>
      <c r="M127" s="191"/>
      <c r="N127" s="192"/>
      <c r="O127" s="193"/>
      <c r="P127" s="193"/>
      <c r="Q127" s="194">
        <f>Q128+Q164</f>
        <v>0</v>
      </c>
      <c r="R127" s="194">
        <f>R128+R164</f>
        <v>0</v>
      </c>
      <c r="S127" s="193"/>
      <c r="T127" s="195">
        <f>T128+T164</f>
        <v>0</v>
      </c>
      <c r="U127" s="193"/>
      <c r="V127" s="195">
        <f>V128+V164</f>
        <v>2.5000000000000001E-2</v>
      </c>
      <c r="W127" s="193"/>
      <c r="X127" s="196">
        <f>X128+X164</f>
        <v>0</v>
      </c>
      <c r="AR127" s="197" t="s">
        <v>138</v>
      </c>
      <c r="AT127" s="198" t="s">
        <v>75</v>
      </c>
      <c r="AU127" s="198" t="s">
        <v>76</v>
      </c>
      <c r="AY127" s="197" t="s">
        <v>139</v>
      </c>
      <c r="BK127" s="199">
        <f>BK128+BK164</f>
        <v>0</v>
      </c>
    </row>
    <row r="128" spans="1:65" s="12" customFormat="1" ht="22.75" customHeight="1">
      <c r="B128" s="185"/>
      <c r="C128" s="186"/>
      <c r="D128" s="187" t="s">
        <v>75</v>
      </c>
      <c r="E128" s="200" t="s">
        <v>140</v>
      </c>
      <c r="F128" s="200" t="s">
        <v>141</v>
      </c>
      <c r="G128" s="186"/>
      <c r="H128" s="186"/>
      <c r="I128" s="189"/>
      <c r="J128" s="189"/>
      <c r="K128" s="201">
        <f>BK128</f>
        <v>0</v>
      </c>
      <c r="L128" s="186"/>
      <c r="M128" s="191"/>
      <c r="N128" s="192"/>
      <c r="O128" s="193"/>
      <c r="P128" s="193"/>
      <c r="Q128" s="194">
        <f>SUM(Q129:Q163)</f>
        <v>0</v>
      </c>
      <c r="R128" s="194">
        <f>SUM(R129:R163)</f>
        <v>0</v>
      </c>
      <c r="S128" s="193"/>
      <c r="T128" s="195">
        <f>SUM(T129:T163)</f>
        <v>0</v>
      </c>
      <c r="U128" s="193"/>
      <c r="V128" s="195">
        <f>SUM(V129:V163)</f>
        <v>2.5000000000000001E-2</v>
      </c>
      <c r="W128" s="193"/>
      <c r="X128" s="196">
        <f>SUM(X129:X163)</f>
        <v>0</v>
      </c>
      <c r="AR128" s="197" t="s">
        <v>138</v>
      </c>
      <c r="AT128" s="198" t="s">
        <v>75</v>
      </c>
      <c r="AU128" s="198" t="s">
        <v>84</v>
      </c>
      <c r="AY128" s="197" t="s">
        <v>139</v>
      </c>
      <c r="BK128" s="199">
        <f>SUM(BK129:BK163)</f>
        <v>0</v>
      </c>
    </row>
    <row r="129" spans="1:65" s="2" customFormat="1" ht="16.5" customHeight="1">
      <c r="A129" s="31"/>
      <c r="B129" s="32"/>
      <c r="C129" s="202" t="s">
        <v>138</v>
      </c>
      <c r="D129" s="202" t="s">
        <v>142</v>
      </c>
      <c r="E129" s="203" t="s">
        <v>417</v>
      </c>
      <c r="F129" s="204" t="s">
        <v>418</v>
      </c>
      <c r="G129" s="205" t="s">
        <v>150</v>
      </c>
      <c r="H129" s="206">
        <v>265</v>
      </c>
      <c r="I129" s="207"/>
      <c r="J129" s="207"/>
      <c r="K129" s="208">
        <f>ROUND(P129*H129,2)</f>
        <v>0</v>
      </c>
      <c r="L129" s="209"/>
      <c r="M129" s="36"/>
      <c r="N129" s="210" t="s">
        <v>1</v>
      </c>
      <c r="O129" s="211" t="s">
        <v>40</v>
      </c>
      <c r="P129" s="212">
        <f>I129+J129</f>
        <v>0</v>
      </c>
      <c r="Q129" s="212">
        <f>ROUND(I129*H129,2)</f>
        <v>0</v>
      </c>
      <c r="R129" s="212">
        <f>ROUND(J129*H129,2)</f>
        <v>0</v>
      </c>
      <c r="S129" s="72"/>
      <c r="T129" s="213">
        <f>S129*H129</f>
        <v>0</v>
      </c>
      <c r="U129" s="213">
        <v>0</v>
      </c>
      <c r="V129" s="213">
        <f>U129*H129</f>
        <v>0</v>
      </c>
      <c r="W129" s="213">
        <v>0</v>
      </c>
      <c r="X129" s="214">
        <f>W129*H129</f>
        <v>0</v>
      </c>
      <c r="Y129" s="31"/>
      <c r="Z129" s="31"/>
      <c r="AA129" s="31"/>
      <c r="AB129" s="31"/>
      <c r="AC129" s="31"/>
      <c r="AD129" s="31"/>
      <c r="AE129" s="31"/>
      <c r="AR129" s="215" t="s">
        <v>146</v>
      </c>
      <c r="AT129" s="215" t="s">
        <v>142</v>
      </c>
      <c r="AU129" s="215" t="s">
        <v>96</v>
      </c>
      <c r="AY129" s="14" t="s">
        <v>139</v>
      </c>
      <c r="BE129" s="216">
        <f>IF(O129="základná",K129,0)</f>
        <v>0</v>
      </c>
      <c r="BF129" s="216">
        <f>IF(O129="znížená",K129,0)</f>
        <v>0</v>
      </c>
      <c r="BG129" s="216">
        <f>IF(O129="zákl. prenesená",K129,0)</f>
        <v>0</v>
      </c>
      <c r="BH129" s="216">
        <f>IF(O129="zníž. prenesená",K129,0)</f>
        <v>0</v>
      </c>
      <c r="BI129" s="216">
        <f>IF(O129="nulová",K129,0)</f>
        <v>0</v>
      </c>
      <c r="BJ129" s="14" t="s">
        <v>96</v>
      </c>
      <c r="BK129" s="216">
        <f>ROUND(P129*H129,2)</f>
        <v>0</v>
      </c>
      <c r="BL129" s="14" t="s">
        <v>146</v>
      </c>
      <c r="BM129" s="215" t="s">
        <v>419</v>
      </c>
    </row>
    <row r="130" spans="1:65" s="2" customFormat="1" ht="24">
      <c r="A130" s="31"/>
      <c r="B130" s="32"/>
      <c r="C130" s="33"/>
      <c r="D130" s="227" t="s">
        <v>254</v>
      </c>
      <c r="E130" s="33"/>
      <c r="F130" s="228" t="s">
        <v>420</v>
      </c>
      <c r="G130" s="33"/>
      <c r="H130" s="33"/>
      <c r="I130" s="229"/>
      <c r="J130" s="229"/>
      <c r="K130" s="33"/>
      <c r="L130" s="33"/>
      <c r="M130" s="36"/>
      <c r="N130" s="230"/>
      <c r="O130" s="231"/>
      <c r="P130" s="72"/>
      <c r="Q130" s="72"/>
      <c r="R130" s="72"/>
      <c r="S130" s="72"/>
      <c r="T130" s="72"/>
      <c r="U130" s="72"/>
      <c r="V130" s="72"/>
      <c r="W130" s="72"/>
      <c r="X130" s="73"/>
      <c r="Y130" s="31"/>
      <c r="Z130" s="31"/>
      <c r="AA130" s="31"/>
      <c r="AB130" s="31"/>
      <c r="AC130" s="31"/>
      <c r="AD130" s="31"/>
      <c r="AE130" s="31"/>
      <c r="AT130" s="14" t="s">
        <v>254</v>
      </c>
      <c r="AU130" s="14" t="s">
        <v>96</v>
      </c>
    </row>
    <row r="131" spans="1:65" s="2" customFormat="1" ht="24.25" customHeight="1">
      <c r="A131" s="31"/>
      <c r="B131" s="32"/>
      <c r="C131" s="202" t="s">
        <v>155</v>
      </c>
      <c r="D131" s="202" t="s">
        <v>142</v>
      </c>
      <c r="E131" s="203" t="s">
        <v>421</v>
      </c>
      <c r="F131" s="204" t="s">
        <v>422</v>
      </c>
      <c r="G131" s="205" t="s">
        <v>150</v>
      </c>
      <c r="H131" s="206">
        <v>15</v>
      </c>
      <c r="I131" s="207"/>
      <c r="J131" s="207"/>
      <c r="K131" s="208">
        <f t="shared" ref="K131:K144" si="1">ROUND(P131*H131,2)</f>
        <v>0</v>
      </c>
      <c r="L131" s="209"/>
      <c r="M131" s="36"/>
      <c r="N131" s="210" t="s">
        <v>1</v>
      </c>
      <c r="O131" s="211" t="s">
        <v>40</v>
      </c>
      <c r="P131" s="212">
        <f t="shared" ref="P131:P144" si="2">I131+J131</f>
        <v>0</v>
      </c>
      <c r="Q131" s="212">
        <f t="shared" ref="Q131:Q144" si="3">ROUND(I131*H131,2)</f>
        <v>0</v>
      </c>
      <c r="R131" s="212">
        <f t="shared" ref="R131:R144" si="4">ROUND(J131*H131,2)</f>
        <v>0</v>
      </c>
      <c r="S131" s="72"/>
      <c r="T131" s="213">
        <f t="shared" ref="T131:T144" si="5">S131*H131</f>
        <v>0</v>
      </c>
      <c r="U131" s="213">
        <v>0</v>
      </c>
      <c r="V131" s="213">
        <f t="shared" ref="V131:V144" si="6">U131*H131</f>
        <v>0</v>
      </c>
      <c r="W131" s="213">
        <v>0</v>
      </c>
      <c r="X131" s="214">
        <f t="shared" ref="X131:X144" si="7">W131*H131</f>
        <v>0</v>
      </c>
      <c r="Y131" s="31"/>
      <c r="Z131" s="31"/>
      <c r="AA131" s="31"/>
      <c r="AB131" s="31"/>
      <c r="AC131" s="31"/>
      <c r="AD131" s="31"/>
      <c r="AE131" s="31"/>
      <c r="AR131" s="215" t="s">
        <v>146</v>
      </c>
      <c r="AT131" s="215" t="s">
        <v>142</v>
      </c>
      <c r="AU131" s="215" t="s">
        <v>96</v>
      </c>
      <c r="AY131" s="14" t="s">
        <v>139</v>
      </c>
      <c r="BE131" s="216">
        <f t="shared" ref="BE131:BE144" si="8">IF(O131="základná",K131,0)</f>
        <v>0</v>
      </c>
      <c r="BF131" s="216">
        <f t="shared" ref="BF131:BF144" si="9">IF(O131="znížená",K131,0)</f>
        <v>0</v>
      </c>
      <c r="BG131" s="216">
        <f t="shared" ref="BG131:BG144" si="10">IF(O131="zákl. prenesená",K131,0)</f>
        <v>0</v>
      </c>
      <c r="BH131" s="216">
        <f t="shared" ref="BH131:BH144" si="11">IF(O131="zníž. prenesená",K131,0)</f>
        <v>0</v>
      </c>
      <c r="BI131" s="216">
        <f t="shared" ref="BI131:BI144" si="12">IF(O131="nulová",K131,0)</f>
        <v>0</v>
      </c>
      <c r="BJ131" s="14" t="s">
        <v>96</v>
      </c>
      <c r="BK131" s="216">
        <f t="shared" ref="BK131:BK144" si="13">ROUND(P131*H131,2)</f>
        <v>0</v>
      </c>
      <c r="BL131" s="14" t="s">
        <v>146</v>
      </c>
      <c r="BM131" s="215" t="s">
        <v>423</v>
      </c>
    </row>
    <row r="132" spans="1:65" s="2" customFormat="1" ht="24.25" customHeight="1">
      <c r="A132" s="31"/>
      <c r="B132" s="32"/>
      <c r="C132" s="202" t="s">
        <v>159</v>
      </c>
      <c r="D132" s="202" t="s">
        <v>142</v>
      </c>
      <c r="E132" s="203" t="s">
        <v>424</v>
      </c>
      <c r="F132" s="204" t="s">
        <v>425</v>
      </c>
      <c r="G132" s="205" t="s">
        <v>150</v>
      </c>
      <c r="H132" s="206">
        <v>8</v>
      </c>
      <c r="I132" s="207"/>
      <c r="J132" s="207"/>
      <c r="K132" s="208">
        <f t="shared" si="1"/>
        <v>0</v>
      </c>
      <c r="L132" s="209"/>
      <c r="M132" s="36"/>
      <c r="N132" s="210" t="s">
        <v>1</v>
      </c>
      <c r="O132" s="211" t="s">
        <v>40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146</v>
      </c>
      <c r="AT132" s="215" t="s">
        <v>142</v>
      </c>
      <c r="AU132" s="215" t="s">
        <v>96</v>
      </c>
      <c r="AY132" s="14" t="s">
        <v>139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96</v>
      </c>
      <c r="BK132" s="216">
        <f t="shared" si="13"/>
        <v>0</v>
      </c>
      <c r="BL132" s="14" t="s">
        <v>146</v>
      </c>
      <c r="BM132" s="215" t="s">
        <v>426</v>
      </c>
    </row>
    <row r="133" spans="1:65" s="2" customFormat="1" ht="24.25" customHeight="1">
      <c r="A133" s="31"/>
      <c r="B133" s="32"/>
      <c r="C133" s="202" t="s">
        <v>163</v>
      </c>
      <c r="D133" s="202" t="s">
        <v>142</v>
      </c>
      <c r="E133" s="203" t="s">
        <v>427</v>
      </c>
      <c r="F133" s="204" t="s">
        <v>428</v>
      </c>
      <c r="G133" s="205" t="s">
        <v>150</v>
      </c>
      <c r="H133" s="206">
        <v>102</v>
      </c>
      <c r="I133" s="207"/>
      <c r="J133" s="207"/>
      <c r="K133" s="208">
        <f t="shared" si="1"/>
        <v>0</v>
      </c>
      <c r="L133" s="209"/>
      <c r="M133" s="36"/>
      <c r="N133" s="210" t="s">
        <v>1</v>
      </c>
      <c r="O133" s="211" t="s">
        <v>40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0</v>
      </c>
      <c r="V133" s="213">
        <f t="shared" si="6"/>
        <v>0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146</v>
      </c>
      <c r="AT133" s="215" t="s">
        <v>142</v>
      </c>
      <c r="AU133" s="215" t="s">
        <v>96</v>
      </c>
      <c r="AY133" s="14" t="s">
        <v>139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96</v>
      </c>
      <c r="BK133" s="216">
        <f t="shared" si="13"/>
        <v>0</v>
      </c>
      <c r="BL133" s="14" t="s">
        <v>146</v>
      </c>
      <c r="BM133" s="215" t="s">
        <v>429</v>
      </c>
    </row>
    <row r="134" spans="1:65" s="2" customFormat="1" ht="16.5" customHeight="1">
      <c r="A134" s="31"/>
      <c r="B134" s="32"/>
      <c r="C134" s="202" t="s">
        <v>167</v>
      </c>
      <c r="D134" s="202" t="s">
        <v>142</v>
      </c>
      <c r="E134" s="203" t="s">
        <v>430</v>
      </c>
      <c r="F134" s="204" t="s">
        <v>431</v>
      </c>
      <c r="G134" s="205" t="s">
        <v>150</v>
      </c>
      <c r="H134" s="206">
        <v>15</v>
      </c>
      <c r="I134" s="207"/>
      <c r="J134" s="207"/>
      <c r="K134" s="208">
        <f t="shared" si="1"/>
        <v>0</v>
      </c>
      <c r="L134" s="209"/>
      <c r="M134" s="36"/>
      <c r="N134" s="210" t="s">
        <v>1</v>
      </c>
      <c r="O134" s="211" t="s">
        <v>40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0</v>
      </c>
      <c r="V134" s="213">
        <f t="shared" si="6"/>
        <v>0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146</v>
      </c>
      <c r="AT134" s="215" t="s">
        <v>142</v>
      </c>
      <c r="AU134" s="215" t="s">
        <v>96</v>
      </c>
      <c r="AY134" s="14" t="s">
        <v>139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96</v>
      </c>
      <c r="BK134" s="216">
        <f t="shared" si="13"/>
        <v>0</v>
      </c>
      <c r="BL134" s="14" t="s">
        <v>146</v>
      </c>
      <c r="BM134" s="215" t="s">
        <v>432</v>
      </c>
    </row>
    <row r="135" spans="1:65" s="2" customFormat="1" ht="24.25" customHeight="1">
      <c r="A135" s="31"/>
      <c r="B135" s="32"/>
      <c r="C135" s="217" t="s">
        <v>171</v>
      </c>
      <c r="D135" s="217" t="s">
        <v>136</v>
      </c>
      <c r="E135" s="218" t="s">
        <v>84</v>
      </c>
      <c r="F135" s="219" t="s">
        <v>433</v>
      </c>
      <c r="G135" s="220" t="s">
        <v>150</v>
      </c>
      <c r="H135" s="221">
        <v>15</v>
      </c>
      <c r="I135" s="222"/>
      <c r="J135" s="223"/>
      <c r="K135" s="224">
        <f t="shared" si="1"/>
        <v>0</v>
      </c>
      <c r="L135" s="223"/>
      <c r="M135" s="225"/>
      <c r="N135" s="226" t="s">
        <v>1</v>
      </c>
      <c r="O135" s="211" t="s">
        <v>40</v>
      </c>
      <c r="P135" s="212">
        <f t="shared" si="2"/>
        <v>0</v>
      </c>
      <c r="Q135" s="212">
        <f t="shared" si="3"/>
        <v>0</v>
      </c>
      <c r="R135" s="212">
        <f t="shared" si="4"/>
        <v>0</v>
      </c>
      <c r="S135" s="72"/>
      <c r="T135" s="213">
        <f t="shared" si="5"/>
        <v>0</v>
      </c>
      <c r="U135" s="213">
        <v>0</v>
      </c>
      <c r="V135" s="213">
        <f t="shared" si="6"/>
        <v>0</v>
      </c>
      <c r="W135" s="213">
        <v>0</v>
      </c>
      <c r="X135" s="214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259</v>
      </c>
      <c r="AT135" s="215" t="s">
        <v>136</v>
      </c>
      <c r="AU135" s="215" t="s">
        <v>96</v>
      </c>
      <c r="AY135" s="14" t="s">
        <v>139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96</v>
      </c>
      <c r="BK135" s="216">
        <f t="shared" si="13"/>
        <v>0</v>
      </c>
      <c r="BL135" s="14" t="s">
        <v>146</v>
      </c>
      <c r="BM135" s="215" t="s">
        <v>434</v>
      </c>
    </row>
    <row r="136" spans="1:65" s="2" customFormat="1" ht="16.5" customHeight="1">
      <c r="A136" s="31"/>
      <c r="B136" s="32"/>
      <c r="C136" s="202" t="s">
        <v>175</v>
      </c>
      <c r="D136" s="202" t="s">
        <v>142</v>
      </c>
      <c r="E136" s="203" t="s">
        <v>430</v>
      </c>
      <c r="F136" s="204" t="s">
        <v>431</v>
      </c>
      <c r="G136" s="205" t="s">
        <v>150</v>
      </c>
      <c r="H136" s="206">
        <v>81</v>
      </c>
      <c r="I136" s="207"/>
      <c r="J136" s="207"/>
      <c r="K136" s="208">
        <f t="shared" si="1"/>
        <v>0</v>
      </c>
      <c r="L136" s="209"/>
      <c r="M136" s="36"/>
      <c r="N136" s="210" t="s">
        <v>1</v>
      </c>
      <c r="O136" s="211" t="s">
        <v>40</v>
      </c>
      <c r="P136" s="212">
        <f t="shared" si="2"/>
        <v>0</v>
      </c>
      <c r="Q136" s="212">
        <f t="shared" si="3"/>
        <v>0</v>
      </c>
      <c r="R136" s="212">
        <f t="shared" si="4"/>
        <v>0</v>
      </c>
      <c r="S136" s="72"/>
      <c r="T136" s="213">
        <f t="shared" si="5"/>
        <v>0</v>
      </c>
      <c r="U136" s="213">
        <v>0</v>
      </c>
      <c r="V136" s="213">
        <f t="shared" si="6"/>
        <v>0</v>
      </c>
      <c r="W136" s="213">
        <v>0</v>
      </c>
      <c r="X136" s="214">
        <f t="shared" si="7"/>
        <v>0</v>
      </c>
      <c r="Y136" s="31"/>
      <c r="Z136" s="31"/>
      <c r="AA136" s="31"/>
      <c r="AB136" s="31"/>
      <c r="AC136" s="31"/>
      <c r="AD136" s="31"/>
      <c r="AE136" s="31"/>
      <c r="AR136" s="215" t="s">
        <v>146</v>
      </c>
      <c r="AT136" s="215" t="s">
        <v>142</v>
      </c>
      <c r="AU136" s="215" t="s">
        <v>96</v>
      </c>
      <c r="AY136" s="14" t="s">
        <v>139</v>
      </c>
      <c r="BE136" s="216">
        <f t="shared" si="8"/>
        <v>0</v>
      </c>
      <c r="BF136" s="216">
        <f t="shared" si="9"/>
        <v>0</v>
      </c>
      <c r="BG136" s="216">
        <f t="shared" si="10"/>
        <v>0</v>
      </c>
      <c r="BH136" s="216">
        <f t="shared" si="11"/>
        <v>0</v>
      </c>
      <c r="BI136" s="216">
        <f t="shared" si="12"/>
        <v>0</v>
      </c>
      <c r="BJ136" s="14" t="s">
        <v>96</v>
      </c>
      <c r="BK136" s="216">
        <f t="shared" si="13"/>
        <v>0</v>
      </c>
      <c r="BL136" s="14" t="s">
        <v>146</v>
      </c>
      <c r="BM136" s="215" t="s">
        <v>435</v>
      </c>
    </row>
    <row r="137" spans="1:65" s="2" customFormat="1" ht="24.25" customHeight="1">
      <c r="A137" s="31"/>
      <c r="B137" s="32"/>
      <c r="C137" s="217" t="s">
        <v>181</v>
      </c>
      <c r="D137" s="217" t="s">
        <v>136</v>
      </c>
      <c r="E137" s="218" t="s">
        <v>96</v>
      </c>
      <c r="F137" s="219" t="s">
        <v>436</v>
      </c>
      <c r="G137" s="220" t="s">
        <v>150</v>
      </c>
      <c r="H137" s="221">
        <v>81</v>
      </c>
      <c r="I137" s="222"/>
      <c r="J137" s="223"/>
      <c r="K137" s="224">
        <f t="shared" si="1"/>
        <v>0</v>
      </c>
      <c r="L137" s="223"/>
      <c r="M137" s="225"/>
      <c r="N137" s="226" t="s">
        <v>1</v>
      </c>
      <c r="O137" s="211" t="s">
        <v>40</v>
      </c>
      <c r="P137" s="212">
        <f t="shared" si="2"/>
        <v>0</v>
      </c>
      <c r="Q137" s="212">
        <f t="shared" si="3"/>
        <v>0</v>
      </c>
      <c r="R137" s="212">
        <f t="shared" si="4"/>
        <v>0</v>
      </c>
      <c r="S137" s="72"/>
      <c r="T137" s="213">
        <f t="shared" si="5"/>
        <v>0</v>
      </c>
      <c r="U137" s="213">
        <v>0</v>
      </c>
      <c r="V137" s="213">
        <f t="shared" si="6"/>
        <v>0</v>
      </c>
      <c r="W137" s="213">
        <v>0</v>
      </c>
      <c r="X137" s="214">
        <f t="shared" si="7"/>
        <v>0</v>
      </c>
      <c r="Y137" s="31"/>
      <c r="Z137" s="31"/>
      <c r="AA137" s="31"/>
      <c r="AB137" s="31"/>
      <c r="AC137" s="31"/>
      <c r="AD137" s="31"/>
      <c r="AE137" s="31"/>
      <c r="AR137" s="215" t="s">
        <v>259</v>
      </c>
      <c r="AT137" s="215" t="s">
        <v>136</v>
      </c>
      <c r="AU137" s="215" t="s">
        <v>96</v>
      </c>
      <c r="AY137" s="14" t="s">
        <v>139</v>
      </c>
      <c r="BE137" s="216">
        <f t="shared" si="8"/>
        <v>0</v>
      </c>
      <c r="BF137" s="216">
        <f t="shared" si="9"/>
        <v>0</v>
      </c>
      <c r="BG137" s="216">
        <f t="shared" si="10"/>
        <v>0</v>
      </c>
      <c r="BH137" s="216">
        <f t="shared" si="11"/>
        <v>0</v>
      </c>
      <c r="BI137" s="216">
        <f t="shared" si="12"/>
        <v>0</v>
      </c>
      <c r="BJ137" s="14" t="s">
        <v>96</v>
      </c>
      <c r="BK137" s="216">
        <f t="shared" si="13"/>
        <v>0</v>
      </c>
      <c r="BL137" s="14" t="s">
        <v>146</v>
      </c>
      <c r="BM137" s="215" t="s">
        <v>437</v>
      </c>
    </row>
    <row r="138" spans="1:65" s="2" customFormat="1" ht="16.5" customHeight="1">
      <c r="A138" s="31"/>
      <c r="B138" s="32"/>
      <c r="C138" s="202" t="s">
        <v>185</v>
      </c>
      <c r="D138" s="202" t="s">
        <v>142</v>
      </c>
      <c r="E138" s="203" t="s">
        <v>430</v>
      </c>
      <c r="F138" s="204" t="s">
        <v>431</v>
      </c>
      <c r="G138" s="205" t="s">
        <v>150</v>
      </c>
      <c r="H138" s="206">
        <v>20</v>
      </c>
      <c r="I138" s="207"/>
      <c r="J138" s="207"/>
      <c r="K138" s="208">
        <f t="shared" si="1"/>
        <v>0</v>
      </c>
      <c r="L138" s="209"/>
      <c r="M138" s="36"/>
      <c r="N138" s="210" t="s">
        <v>1</v>
      </c>
      <c r="O138" s="211" t="s">
        <v>40</v>
      </c>
      <c r="P138" s="212">
        <f t="shared" si="2"/>
        <v>0</v>
      </c>
      <c r="Q138" s="212">
        <f t="shared" si="3"/>
        <v>0</v>
      </c>
      <c r="R138" s="212">
        <f t="shared" si="4"/>
        <v>0</v>
      </c>
      <c r="S138" s="72"/>
      <c r="T138" s="213">
        <f t="shared" si="5"/>
        <v>0</v>
      </c>
      <c r="U138" s="213">
        <v>0</v>
      </c>
      <c r="V138" s="213">
        <f t="shared" si="6"/>
        <v>0</v>
      </c>
      <c r="W138" s="213">
        <v>0</v>
      </c>
      <c r="X138" s="214">
        <f t="shared" si="7"/>
        <v>0</v>
      </c>
      <c r="Y138" s="31"/>
      <c r="Z138" s="31"/>
      <c r="AA138" s="31"/>
      <c r="AB138" s="31"/>
      <c r="AC138" s="31"/>
      <c r="AD138" s="31"/>
      <c r="AE138" s="31"/>
      <c r="AR138" s="215" t="s">
        <v>146</v>
      </c>
      <c r="AT138" s="215" t="s">
        <v>142</v>
      </c>
      <c r="AU138" s="215" t="s">
        <v>96</v>
      </c>
      <c r="AY138" s="14" t="s">
        <v>139</v>
      </c>
      <c r="BE138" s="216">
        <f t="shared" si="8"/>
        <v>0</v>
      </c>
      <c r="BF138" s="216">
        <f t="shared" si="9"/>
        <v>0</v>
      </c>
      <c r="BG138" s="216">
        <f t="shared" si="10"/>
        <v>0</v>
      </c>
      <c r="BH138" s="216">
        <f t="shared" si="11"/>
        <v>0</v>
      </c>
      <c r="BI138" s="216">
        <f t="shared" si="12"/>
        <v>0</v>
      </c>
      <c r="BJ138" s="14" t="s">
        <v>96</v>
      </c>
      <c r="BK138" s="216">
        <f t="shared" si="13"/>
        <v>0</v>
      </c>
      <c r="BL138" s="14" t="s">
        <v>146</v>
      </c>
      <c r="BM138" s="215" t="s">
        <v>438</v>
      </c>
    </row>
    <row r="139" spans="1:65" s="2" customFormat="1" ht="24.25" customHeight="1">
      <c r="A139" s="31"/>
      <c r="B139" s="32"/>
      <c r="C139" s="217" t="s">
        <v>189</v>
      </c>
      <c r="D139" s="217" t="s">
        <v>136</v>
      </c>
      <c r="E139" s="218" t="s">
        <v>138</v>
      </c>
      <c r="F139" s="219" t="s">
        <v>439</v>
      </c>
      <c r="G139" s="220" t="s">
        <v>150</v>
      </c>
      <c r="H139" s="221">
        <v>20</v>
      </c>
      <c r="I139" s="222"/>
      <c r="J139" s="223"/>
      <c r="K139" s="224">
        <f t="shared" si="1"/>
        <v>0</v>
      </c>
      <c r="L139" s="223"/>
      <c r="M139" s="225"/>
      <c r="N139" s="226" t="s">
        <v>1</v>
      </c>
      <c r="O139" s="211" t="s">
        <v>40</v>
      </c>
      <c r="P139" s="212">
        <f t="shared" si="2"/>
        <v>0</v>
      </c>
      <c r="Q139" s="212">
        <f t="shared" si="3"/>
        <v>0</v>
      </c>
      <c r="R139" s="212">
        <f t="shared" si="4"/>
        <v>0</v>
      </c>
      <c r="S139" s="72"/>
      <c r="T139" s="213">
        <f t="shared" si="5"/>
        <v>0</v>
      </c>
      <c r="U139" s="213">
        <v>0</v>
      </c>
      <c r="V139" s="213">
        <f t="shared" si="6"/>
        <v>0</v>
      </c>
      <c r="W139" s="213">
        <v>0</v>
      </c>
      <c r="X139" s="214">
        <f t="shared" si="7"/>
        <v>0</v>
      </c>
      <c r="Y139" s="31"/>
      <c r="Z139" s="31"/>
      <c r="AA139" s="31"/>
      <c r="AB139" s="31"/>
      <c r="AC139" s="31"/>
      <c r="AD139" s="31"/>
      <c r="AE139" s="31"/>
      <c r="AR139" s="215" t="s">
        <v>259</v>
      </c>
      <c r="AT139" s="215" t="s">
        <v>136</v>
      </c>
      <c r="AU139" s="215" t="s">
        <v>96</v>
      </c>
      <c r="AY139" s="14" t="s">
        <v>139</v>
      </c>
      <c r="BE139" s="216">
        <f t="shared" si="8"/>
        <v>0</v>
      </c>
      <c r="BF139" s="216">
        <f t="shared" si="9"/>
        <v>0</v>
      </c>
      <c r="BG139" s="216">
        <f t="shared" si="10"/>
        <v>0</v>
      </c>
      <c r="BH139" s="216">
        <f t="shared" si="11"/>
        <v>0</v>
      </c>
      <c r="BI139" s="216">
        <f t="shared" si="12"/>
        <v>0</v>
      </c>
      <c r="BJ139" s="14" t="s">
        <v>96</v>
      </c>
      <c r="BK139" s="216">
        <f t="shared" si="13"/>
        <v>0</v>
      </c>
      <c r="BL139" s="14" t="s">
        <v>146</v>
      </c>
      <c r="BM139" s="215" t="s">
        <v>440</v>
      </c>
    </row>
    <row r="140" spans="1:65" s="2" customFormat="1" ht="16.5" customHeight="1">
      <c r="A140" s="31"/>
      <c r="B140" s="32"/>
      <c r="C140" s="202" t="s">
        <v>193</v>
      </c>
      <c r="D140" s="202" t="s">
        <v>142</v>
      </c>
      <c r="E140" s="203" t="s">
        <v>430</v>
      </c>
      <c r="F140" s="204" t="s">
        <v>431</v>
      </c>
      <c r="G140" s="205" t="s">
        <v>150</v>
      </c>
      <c r="H140" s="206">
        <v>9</v>
      </c>
      <c r="I140" s="207"/>
      <c r="J140" s="207"/>
      <c r="K140" s="208">
        <f t="shared" si="1"/>
        <v>0</v>
      </c>
      <c r="L140" s="209"/>
      <c r="M140" s="36"/>
      <c r="N140" s="210" t="s">
        <v>1</v>
      </c>
      <c r="O140" s="211" t="s">
        <v>40</v>
      </c>
      <c r="P140" s="212">
        <f t="shared" si="2"/>
        <v>0</v>
      </c>
      <c r="Q140" s="212">
        <f t="shared" si="3"/>
        <v>0</v>
      </c>
      <c r="R140" s="212">
        <f t="shared" si="4"/>
        <v>0</v>
      </c>
      <c r="S140" s="72"/>
      <c r="T140" s="213">
        <f t="shared" si="5"/>
        <v>0</v>
      </c>
      <c r="U140" s="213">
        <v>0</v>
      </c>
      <c r="V140" s="213">
        <f t="shared" si="6"/>
        <v>0</v>
      </c>
      <c r="W140" s="213">
        <v>0</v>
      </c>
      <c r="X140" s="214">
        <f t="shared" si="7"/>
        <v>0</v>
      </c>
      <c r="Y140" s="31"/>
      <c r="Z140" s="31"/>
      <c r="AA140" s="31"/>
      <c r="AB140" s="31"/>
      <c r="AC140" s="31"/>
      <c r="AD140" s="31"/>
      <c r="AE140" s="31"/>
      <c r="AR140" s="215" t="s">
        <v>146</v>
      </c>
      <c r="AT140" s="215" t="s">
        <v>142</v>
      </c>
      <c r="AU140" s="215" t="s">
        <v>96</v>
      </c>
      <c r="AY140" s="14" t="s">
        <v>139</v>
      </c>
      <c r="BE140" s="216">
        <f t="shared" si="8"/>
        <v>0</v>
      </c>
      <c r="BF140" s="216">
        <f t="shared" si="9"/>
        <v>0</v>
      </c>
      <c r="BG140" s="216">
        <f t="shared" si="10"/>
        <v>0</v>
      </c>
      <c r="BH140" s="216">
        <f t="shared" si="11"/>
        <v>0</v>
      </c>
      <c r="BI140" s="216">
        <f t="shared" si="12"/>
        <v>0</v>
      </c>
      <c r="BJ140" s="14" t="s">
        <v>96</v>
      </c>
      <c r="BK140" s="216">
        <f t="shared" si="13"/>
        <v>0</v>
      </c>
      <c r="BL140" s="14" t="s">
        <v>146</v>
      </c>
      <c r="BM140" s="215" t="s">
        <v>441</v>
      </c>
    </row>
    <row r="141" spans="1:65" s="2" customFormat="1" ht="24.25" customHeight="1">
      <c r="A141" s="31"/>
      <c r="B141" s="32"/>
      <c r="C141" s="217" t="s">
        <v>197</v>
      </c>
      <c r="D141" s="217" t="s">
        <v>136</v>
      </c>
      <c r="E141" s="218" t="s">
        <v>155</v>
      </c>
      <c r="F141" s="219" t="s">
        <v>442</v>
      </c>
      <c r="G141" s="220" t="s">
        <v>150</v>
      </c>
      <c r="H141" s="221">
        <v>9</v>
      </c>
      <c r="I141" s="222"/>
      <c r="J141" s="223"/>
      <c r="K141" s="224">
        <f t="shared" si="1"/>
        <v>0</v>
      </c>
      <c r="L141" s="223"/>
      <c r="M141" s="225"/>
      <c r="N141" s="226" t="s">
        <v>1</v>
      </c>
      <c r="O141" s="211" t="s">
        <v>40</v>
      </c>
      <c r="P141" s="212">
        <f t="shared" si="2"/>
        <v>0</v>
      </c>
      <c r="Q141" s="212">
        <f t="shared" si="3"/>
        <v>0</v>
      </c>
      <c r="R141" s="212">
        <f t="shared" si="4"/>
        <v>0</v>
      </c>
      <c r="S141" s="72"/>
      <c r="T141" s="213">
        <f t="shared" si="5"/>
        <v>0</v>
      </c>
      <c r="U141" s="213">
        <v>0</v>
      </c>
      <c r="V141" s="213">
        <f t="shared" si="6"/>
        <v>0</v>
      </c>
      <c r="W141" s="213">
        <v>0</v>
      </c>
      <c r="X141" s="214">
        <f t="shared" si="7"/>
        <v>0</v>
      </c>
      <c r="Y141" s="31"/>
      <c r="Z141" s="31"/>
      <c r="AA141" s="31"/>
      <c r="AB141" s="31"/>
      <c r="AC141" s="31"/>
      <c r="AD141" s="31"/>
      <c r="AE141" s="31"/>
      <c r="AR141" s="215" t="s">
        <v>259</v>
      </c>
      <c r="AT141" s="215" t="s">
        <v>136</v>
      </c>
      <c r="AU141" s="215" t="s">
        <v>96</v>
      </c>
      <c r="AY141" s="14" t="s">
        <v>139</v>
      </c>
      <c r="BE141" s="216">
        <f t="shared" si="8"/>
        <v>0</v>
      </c>
      <c r="BF141" s="216">
        <f t="shared" si="9"/>
        <v>0</v>
      </c>
      <c r="BG141" s="216">
        <f t="shared" si="10"/>
        <v>0</v>
      </c>
      <c r="BH141" s="216">
        <f t="shared" si="11"/>
        <v>0</v>
      </c>
      <c r="BI141" s="216">
        <f t="shared" si="12"/>
        <v>0</v>
      </c>
      <c r="BJ141" s="14" t="s">
        <v>96</v>
      </c>
      <c r="BK141" s="216">
        <f t="shared" si="13"/>
        <v>0</v>
      </c>
      <c r="BL141" s="14" t="s">
        <v>146</v>
      </c>
      <c r="BM141" s="215" t="s">
        <v>443</v>
      </c>
    </row>
    <row r="142" spans="1:65" s="2" customFormat="1" ht="16.5" customHeight="1">
      <c r="A142" s="31"/>
      <c r="B142" s="32"/>
      <c r="C142" s="202" t="s">
        <v>201</v>
      </c>
      <c r="D142" s="202" t="s">
        <v>142</v>
      </c>
      <c r="E142" s="203" t="s">
        <v>430</v>
      </c>
      <c r="F142" s="204" t="s">
        <v>431</v>
      </c>
      <c r="G142" s="205" t="s">
        <v>150</v>
      </c>
      <c r="H142" s="206">
        <v>15</v>
      </c>
      <c r="I142" s="207"/>
      <c r="J142" s="207"/>
      <c r="K142" s="208">
        <f t="shared" si="1"/>
        <v>0</v>
      </c>
      <c r="L142" s="209"/>
      <c r="M142" s="36"/>
      <c r="N142" s="210" t="s">
        <v>1</v>
      </c>
      <c r="O142" s="211" t="s">
        <v>40</v>
      </c>
      <c r="P142" s="212">
        <f t="shared" si="2"/>
        <v>0</v>
      </c>
      <c r="Q142" s="212">
        <f t="shared" si="3"/>
        <v>0</v>
      </c>
      <c r="R142" s="212">
        <f t="shared" si="4"/>
        <v>0</v>
      </c>
      <c r="S142" s="72"/>
      <c r="T142" s="213">
        <f t="shared" si="5"/>
        <v>0</v>
      </c>
      <c r="U142" s="213">
        <v>0</v>
      </c>
      <c r="V142" s="213">
        <f t="shared" si="6"/>
        <v>0</v>
      </c>
      <c r="W142" s="213">
        <v>0</v>
      </c>
      <c r="X142" s="214">
        <f t="shared" si="7"/>
        <v>0</v>
      </c>
      <c r="Y142" s="31"/>
      <c r="Z142" s="31"/>
      <c r="AA142" s="31"/>
      <c r="AB142" s="31"/>
      <c r="AC142" s="31"/>
      <c r="AD142" s="31"/>
      <c r="AE142" s="31"/>
      <c r="AR142" s="215" t="s">
        <v>146</v>
      </c>
      <c r="AT142" s="215" t="s">
        <v>142</v>
      </c>
      <c r="AU142" s="215" t="s">
        <v>96</v>
      </c>
      <c r="AY142" s="14" t="s">
        <v>139</v>
      </c>
      <c r="BE142" s="216">
        <f t="shared" si="8"/>
        <v>0</v>
      </c>
      <c r="BF142" s="216">
        <f t="shared" si="9"/>
        <v>0</v>
      </c>
      <c r="BG142" s="216">
        <f t="shared" si="10"/>
        <v>0</v>
      </c>
      <c r="BH142" s="216">
        <f t="shared" si="11"/>
        <v>0</v>
      </c>
      <c r="BI142" s="216">
        <f t="shared" si="12"/>
        <v>0</v>
      </c>
      <c r="BJ142" s="14" t="s">
        <v>96</v>
      </c>
      <c r="BK142" s="216">
        <f t="shared" si="13"/>
        <v>0</v>
      </c>
      <c r="BL142" s="14" t="s">
        <v>146</v>
      </c>
      <c r="BM142" s="215" t="s">
        <v>444</v>
      </c>
    </row>
    <row r="143" spans="1:65" s="2" customFormat="1" ht="24.25" customHeight="1">
      <c r="A143" s="31"/>
      <c r="B143" s="32"/>
      <c r="C143" s="217" t="s">
        <v>205</v>
      </c>
      <c r="D143" s="217" t="s">
        <v>136</v>
      </c>
      <c r="E143" s="218" t="s">
        <v>159</v>
      </c>
      <c r="F143" s="219" t="s">
        <v>445</v>
      </c>
      <c r="G143" s="220" t="s">
        <v>150</v>
      </c>
      <c r="H143" s="221">
        <v>15</v>
      </c>
      <c r="I143" s="222"/>
      <c r="J143" s="223"/>
      <c r="K143" s="224">
        <f t="shared" si="1"/>
        <v>0</v>
      </c>
      <c r="L143" s="223"/>
      <c r="M143" s="225"/>
      <c r="N143" s="226" t="s">
        <v>1</v>
      </c>
      <c r="O143" s="211" t="s">
        <v>40</v>
      </c>
      <c r="P143" s="212">
        <f t="shared" si="2"/>
        <v>0</v>
      </c>
      <c r="Q143" s="212">
        <f t="shared" si="3"/>
        <v>0</v>
      </c>
      <c r="R143" s="212">
        <f t="shared" si="4"/>
        <v>0</v>
      </c>
      <c r="S143" s="72"/>
      <c r="T143" s="213">
        <f t="shared" si="5"/>
        <v>0</v>
      </c>
      <c r="U143" s="213">
        <v>0</v>
      </c>
      <c r="V143" s="213">
        <f t="shared" si="6"/>
        <v>0</v>
      </c>
      <c r="W143" s="213">
        <v>0</v>
      </c>
      <c r="X143" s="214">
        <f t="shared" si="7"/>
        <v>0</v>
      </c>
      <c r="Y143" s="31"/>
      <c r="Z143" s="31"/>
      <c r="AA143" s="31"/>
      <c r="AB143" s="31"/>
      <c r="AC143" s="31"/>
      <c r="AD143" s="31"/>
      <c r="AE143" s="31"/>
      <c r="AR143" s="215" t="s">
        <v>259</v>
      </c>
      <c r="AT143" s="215" t="s">
        <v>136</v>
      </c>
      <c r="AU143" s="215" t="s">
        <v>96</v>
      </c>
      <c r="AY143" s="14" t="s">
        <v>139</v>
      </c>
      <c r="BE143" s="216">
        <f t="shared" si="8"/>
        <v>0</v>
      </c>
      <c r="BF143" s="216">
        <f t="shared" si="9"/>
        <v>0</v>
      </c>
      <c r="BG143" s="216">
        <f t="shared" si="10"/>
        <v>0</v>
      </c>
      <c r="BH143" s="216">
        <f t="shared" si="11"/>
        <v>0</v>
      </c>
      <c r="BI143" s="216">
        <f t="shared" si="12"/>
        <v>0</v>
      </c>
      <c r="BJ143" s="14" t="s">
        <v>96</v>
      </c>
      <c r="BK143" s="216">
        <f t="shared" si="13"/>
        <v>0</v>
      </c>
      <c r="BL143" s="14" t="s">
        <v>146</v>
      </c>
      <c r="BM143" s="215" t="s">
        <v>446</v>
      </c>
    </row>
    <row r="144" spans="1:65" s="2" customFormat="1" ht="24.25" customHeight="1">
      <c r="A144" s="31"/>
      <c r="B144" s="32"/>
      <c r="C144" s="202" t="s">
        <v>209</v>
      </c>
      <c r="D144" s="202" t="s">
        <v>142</v>
      </c>
      <c r="E144" s="203" t="s">
        <v>447</v>
      </c>
      <c r="F144" s="204" t="s">
        <v>448</v>
      </c>
      <c r="G144" s="205" t="s">
        <v>150</v>
      </c>
      <c r="H144" s="206">
        <v>140</v>
      </c>
      <c r="I144" s="207"/>
      <c r="J144" s="207"/>
      <c r="K144" s="208">
        <f t="shared" si="1"/>
        <v>0</v>
      </c>
      <c r="L144" s="209"/>
      <c r="M144" s="36"/>
      <c r="N144" s="210" t="s">
        <v>1</v>
      </c>
      <c r="O144" s="211" t="s">
        <v>40</v>
      </c>
      <c r="P144" s="212">
        <f t="shared" si="2"/>
        <v>0</v>
      </c>
      <c r="Q144" s="212">
        <f t="shared" si="3"/>
        <v>0</v>
      </c>
      <c r="R144" s="212">
        <f t="shared" si="4"/>
        <v>0</v>
      </c>
      <c r="S144" s="72"/>
      <c r="T144" s="213">
        <f t="shared" si="5"/>
        <v>0</v>
      </c>
      <c r="U144" s="213">
        <v>0</v>
      </c>
      <c r="V144" s="213">
        <f t="shared" si="6"/>
        <v>0</v>
      </c>
      <c r="W144" s="213">
        <v>0</v>
      </c>
      <c r="X144" s="214">
        <f t="shared" si="7"/>
        <v>0</v>
      </c>
      <c r="Y144" s="31"/>
      <c r="Z144" s="31"/>
      <c r="AA144" s="31"/>
      <c r="AB144" s="31"/>
      <c r="AC144" s="31"/>
      <c r="AD144" s="31"/>
      <c r="AE144" s="31"/>
      <c r="AR144" s="215" t="s">
        <v>146</v>
      </c>
      <c r="AT144" s="215" t="s">
        <v>142</v>
      </c>
      <c r="AU144" s="215" t="s">
        <v>96</v>
      </c>
      <c r="AY144" s="14" t="s">
        <v>139</v>
      </c>
      <c r="BE144" s="216">
        <f t="shared" si="8"/>
        <v>0</v>
      </c>
      <c r="BF144" s="216">
        <f t="shared" si="9"/>
        <v>0</v>
      </c>
      <c r="BG144" s="216">
        <f t="shared" si="10"/>
        <v>0</v>
      </c>
      <c r="BH144" s="216">
        <f t="shared" si="11"/>
        <v>0</v>
      </c>
      <c r="BI144" s="216">
        <f t="shared" si="12"/>
        <v>0</v>
      </c>
      <c r="BJ144" s="14" t="s">
        <v>96</v>
      </c>
      <c r="BK144" s="216">
        <f t="shared" si="13"/>
        <v>0</v>
      </c>
      <c r="BL144" s="14" t="s">
        <v>146</v>
      </c>
      <c r="BM144" s="215" t="s">
        <v>449</v>
      </c>
    </row>
    <row r="145" spans="1:65" s="2" customFormat="1" ht="48">
      <c r="A145" s="31"/>
      <c r="B145" s="32"/>
      <c r="C145" s="33"/>
      <c r="D145" s="227" t="s">
        <v>254</v>
      </c>
      <c r="E145" s="33"/>
      <c r="F145" s="228" t="s">
        <v>450</v>
      </c>
      <c r="G145" s="33"/>
      <c r="H145" s="33"/>
      <c r="I145" s="229"/>
      <c r="J145" s="229"/>
      <c r="K145" s="33"/>
      <c r="L145" s="33"/>
      <c r="M145" s="36"/>
      <c r="N145" s="230"/>
      <c r="O145" s="231"/>
      <c r="P145" s="72"/>
      <c r="Q145" s="72"/>
      <c r="R145" s="72"/>
      <c r="S145" s="72"/>
      <c r="T145" s="72"/>
      <c r="U145" s="72"/>
      <c r="V145" s="72"/>
      <c r="W145" s="72"/>
      <c r="X145" s="73"/>
      <c r="Y145" s="31"/>
      <c r="Z145" s="31"/>
      <c r="AA145" s="31"/>
      <c r="AB145" s="31"/>
      <c r="AC145" s="31"/>
      <c r="AD145" s="31"/>
      <c r="AE145" s="31"/>
      <c r="AT145" s="14" t="s">
        <v>254</v>
      </c>
      <c r="AU145" s="14" t="s">
        <v>96</v>
      </c>
    </row>
    <row r="146" spans="1:65" s="2" customFormat="1" ht="16.5" customHeight="1">
      <c r="A146" s="31"/>
      <c r="B146" s="32"/>
      <c r="C146" s="217" t="s">
        <v>213</v>
      </c>
      <c r="D146" s="217" t="s">
        <v>136</v>
      </c>
      <c r="E146" s="218" t="s">
        <v>451</v>
      </c>
      <c r="F146" s="219" t="s">
        <v>452</v>
      </c>
      <c r="G146" s="220" t="s">
        <v>150</v>
      </c>
      <c r="H146" s="221">
        <v>140</v>
      </c>
      <c r="I146" s="222"/>
      <c r="J146" s="223"/>
      <c r="K146" s="224">
        <f>ROUND(P146*H146,2)</f>
        <v>0</v>
      </c>
      <c r="L146" s="223"/>
      <c r="M146" s="225"/>
      <c r="N146" s="226" t="s">
        <v>1</v>
      </c>
      <c r="O146" s="211" t="s">
        <v>40</v>
      </c>
      <c r="P146" s="212">
        <f>I146+J146</f>
        <v>0</v>
      </c>
      <c r="Q146" s="212">
        <f>ROUND(I146*H146,2)</f>
        <v>0</v>
      </c>
      <c r="R146" s="212">
        <f>ROUND(J146*H146,2)</f>
        <v>0</v>
      </c>
      <c r="S146" s="72"/>
      <c r="T146" s="213">
        <f>S146*H146</f>
        <v>0</v>
      </c>
      <c r="U146" s="213">
        <v>1.0000000000000001E-5</v>
      </c>
      <c r="V146" s="213">
        <f>U146*H146</f>
        <v>1.4000000000000002E-3</v>
      </c>
      <c r="W146" s="213">
        <v>0</v>
      </c>
      <c r="X146" s="214">
        <f>W146*H146</f>
        <v>0</v>
      </c>
      <c r="Y146" s="31"/>
      <c r="Z146" s="31"/>
      <c r="AA146" s="31"/>
      <c r="AB146" s="31"/>
      <c r="AC146" s="31"/>
      <c r="AD146" s="31"/>
      <c r="AE146" s="31"/>
      <c r="AR146" s="215" t="s">
        <v>179</v>
      </c>
      <c r="AT146" s="215" t="s">
        <v>136</v>
      </c>
      <c r="AU146" s="215" t="s">
        <v>96</v>
      </c>
      <c r="AY146" s="14" t="s">
        <v>139</v>
      </c>
      <c r="BE146" s="216">
        <f>IF(O146="základná",K146,0)</f>
        <v>0</v>
      </c>
      <c r="BF146" s="216">
        <f>IF(O146="znížená",K146,0)</f>
        <v>0</v>
      </c>
      <c r="BG146" s="216">
        <f>IF(O146="zákl. prenesená",K146,0)</f>
        <v>0</v>
      </c>
      <c r="BH146" s="216">
        <f>IF(O146="zníž. prenesená",K146,0)</f>
        <v>0</v>
      </c>
      <c r="BI146" s="216">
        <f>IF(O146="nulová",K146,0)</f>
        <v>0</v>
      </c>
      <c r="BJ146" s="14" t="s">
        <v>96</v>
      </c>
      <c r="BK146" s="216">
        <f>ROUND(P146*H146,2)</f>
        <v>0</v>
      </c>
      <c r="BL146" s="14" t="s">
        <v>179</v>
      </c>
      <c r="BM146" s="215" t="s">
        <v>453</v>
      </c>
    </row>
    <row r="147" spans="1:65" s="2" customFormat="1" ht="24.25" customHeight="1">
      <c r="A147" s="31"/>
      <c r="B147" s="32"/>
      <c r="C147" s="202" t="s">
        <v>215</v>
      </c>
      <c r="D147" s="202" t="s">
        <v>142</v>
      </c>
      <c r="E147" s="203" t="s">
        <v>454</v>
      </c>
      <c r="F147" s="204" t="s">
        <v>455</v>
      </c>
      <c r="G147" s="205" t="s">
        <v>150</v>
      </c>
      <c r="H147" s="206">
        <v>140</v>
      </c>
      <c r="I147" s="207"/>
      <c r="J147" s="207"/>
      <c r="K147" s="208">
        <f>ROUND(P147*H147,2)</f>
        <v>0</v>
      </c>
      <c r="L147" s="209"/>
      <c r="M147" s="36"/>
      <c r="N147" s="210" t="s">
        <v>1</v>
      </c>
      <c r="O147" s="211" t="s">
        <v>40</v>
      </c>
      <c r="P147" s="212">
        <f>I147+J147</f>
        <v>0</v>
      </c>
      <c r="Q147" s="212">
        <f>ROUND(I147*H147,2)</f>
        <v>0</v>
      </c>
      <c r="R147" s="212">
        <f>ROUND(J147*H147,2)</f>
        <v>0</v>
      </c>
      <c r="S147" s="72"/>
      <c r="T147" s="213">
        <f>S147*H147</f>
        <v>0</v>
      </c>
      <c r="U147" s="213">
        <v>0</v>
      </c>
      <c r="V147" s="213">
        <f>U147*H147</f>
        <v>0</v>
      </c>
      <c r="W147" s="213">
        <v>0</v>
      </c>
      <c r="X147" s="214">
        <f>W147*H147</f>
        <v>0</v>
      </c>
      <c r="Y147" s="31"/>
      <c r="Z147" s="31"/>
      <c r="AA147" s="31"/>
      <c r="AB147" s="31"/>
      <c r="AC147" s="31"/>
      <c r="AD147" s="31"/>
      <c r="AE147" s="31"/>
      <c r="AR147" s="215" t="s">
        <v>146</v>
      </c>
      <c r="AT147" s="215" t="s">
        <v>142</v>
      </c>
      <c r="AU147" s="215" t="s">
        <v>96</v>
      </c>
      <c r="AY147" s="14" t="s">
        <v>139</v>
      </c>
      <c r="BE147" s="216">
        <f>IF(O147="základná",K147,0)</f>
        <v>0</v>
      </c>
      <c r="BF147" s="216">
        <f>IF(O147="znížená",K147,0)</f>
        <v>0</v>
      </c>
      <c r="BG147" s="216">
        <f>IF(O147="zákl. prenesená",K147,0)</f>
        <v>0</v>
      </c>
      <c r="BH147" s="216">
        <f>IF(O147="zníž. prenesená",K147,0)</f>
        <v>0</v>
      </c>
      <c r="BI147" s="216">
        <f>IF(O147="nulová",K147,0)</f>
        <v>0</v>
      </c>
      <c r="BJ147" s="14" t="s">
        <v>96</v>
      </c>
      <c r="BK147" s="216">
        <f>ROUND(P147*H147,2)</f>
        <v>0</v>
      </c>
      <c r="BL147" s="14" t="s">
        <v>146</v>
      </c>
      <c r="BM147" s="215" t="s">
        <v>456</v>
      </c>
    </row>
    <row r="148" spans="1:65" s="2" customFormat="1" ht="33" customHeight="1">
      <c r="A148" s="31"/>
      <c r="B148" s="32"/>
      <c r="C148" s="202" t="s">
        <v>8</v>
      </c>
      <c r="D148" s="202" t="s">
        <v>142</v>
      </c>
      <c r="E148" s="203" t="s">
        <v>457</v>
      </c>
      <c r="F148" s="204" t="s">
        <v>458</v>
      </c>
      <c r="G148" s="205" t="s">
        <v>150</v>
      </c>
      <c r="H148" s="206">
        <v>280</v>
      </c>
      <c r="I148" s="207"/>
      <c r="J148" s="207"/>
      <c r="K148" s="208">
        <f>ROUND(P148*H148,2)</f>
        <v>0</v>
      </c>
      <c r="L148" s="209"/>
      <c r="M148" s="36"/>
      <c r="N148" s="210" t="s">
        <v>1</v>
      </c>
      <c r="O148" s="211" t="s">
        <v>40</v>
      </c>
      <c r="P148" s="212">
        <f>I148+J148</f>
        <v>0</v>
      </c>
      <c r="Q148" s="212">
        <f>ROUND(I148*H148,2)</f>
        <v>0</v>
      </c>
      <c r="R148" s="212">
        <f>ROUND(J148*H148,2)</f>
        <v>0</v>
      </c>
      <c r="S148" s="72"/>
      <c r="T148" s="213">
        <f>S148*H148</f>
        <v>0</v>
      </c>
      <c r="U148" s="213">
        <v>0</v>
      </c>
      <c r="V148" s="213">
        <f>U148*H148</f>
        <v>0</v>
      </c>
      <c r="W148" s="213">
        <v>0</v>
      </c>
      <c r="X148" s="214">
        <f>W148*H148</f>
        <v>0</v>
      </c>
      <c r="Y148" s="31"/>
      <c r="Z148" s="31"/>
      <c r="AA148" s="31"/>
      <c r="AB148" s="31"/>
      <c r="AC148" s="31"/>
      <c r="AD148" s="31"/>
      <c r="AE148" s="31"/>
      <c r="AR148" s="215" t="s">
        <v>146</v>
      </c>
      <c r="AT148" s="215" t="s">
        <v>142</v>
      </c>
      <c r="AU148" s="215" t="s">
        <v>96</v>
      </c>
      <c r="AY148" s="14" t="s">
        <v>139</v>
      </c>
      <c r="BE148" s="216">
        <f>IF(O148="základná",K148,0)</f>
        <v>0</v>
      </c>
      <c r="BF148" s="216">
        <f>IF(O148="znížená",K148,0)</f>
        <v>0</v>
      </c>
      <c r="BG148" s="216">
        <f>IF(O148="zákl. prenesená",K148,0)</f>
        <v>0</v>
      </c>
      <c r="BH148" s="216">
        <f>IF(O148="zníž. prenesená",K148,0)</f>
        <v>0</v>
      </c>
      <c r="BI148" s="216">
        <f>IF(O148="nulová",K148,0)</f>
        <v>0</v>
      </c>
      <c r="BJ148" s="14" t="s">
        <v>96</v>
      </c>
      <c r="BK148" s="216">
        <f>ROUND(P148*H148,2)</f>
        <v>0</v>
      </c>
      <c r="BL148" s="14" t="s">
        <v>146</v>
      </c>
      <c r="BM148" s="215" t="s">
        <v>459</v>
      </c>
    </row>
    <row r="149" spans="1:65" s="2" customFormat="1" ht="24">
      <c r="A149" s="31"/>
      <c r="B149" s="32"/>
      <c r="C149" s="33"/>
      <c r="D149" s="227" t="s">
        <v>254</v>
      </c>
      <c r="E149" s="33"/>
      <c r="F149" s="228" t="s">
        <v>460</v>
      </c>
      <c r="G149" s="33"/>
      <c r="H149" s="33"/>
      <c r="I149" s="229"/>
      <c r="J149" s="229"/>
      <c r="K149" s="33"/>
      <c r="L149" s="33"/>
      <c r="M149" s="36"/>
      <c r="N149" s="230"/>
      <c r="O149" s="231"/>
      <c r="P149" s="72"/>
      <c r="Q149" s="72"/>
      <c r="R149" s="72"/>
      <c r="S149" s="72"/>
      <c r="T149" s="72"/>
      <c r="U149" s="72"/>
      <c r="V149" s="72"/>
      <c r="W149" s="72"/>
      <c r="X149" s="73"/>
      <c r="Y149" s="31"/>
      <c r="Z149" s="31"/>
      <c r="AA149" s="31"/>
      <c r="AB149" s="31"/>
      <c r="AC149" s="31"/>
      <c r="AD149" s="31"/>
      <c r="AE149" s="31"/>
      <c r="AT149" s="14" t="s">
        <v>254</v>
      </c>
      <c r="AU149" s="14" t="s">
        <v>96</v>
      </c>
    </row>
    <row r="150" spans="1:65" s="2" customFormat="1" ht="16.5" customHeight="1">
      <c r="A150" s="31"/>
      <c r="B150" s="32"/>
      <c r="C150" s="217" t="s">
        <v>220</v>
      </c>
      <c r="D150" s="217" t="s">
        <v>136</v>
      </c>
      <c r="E150" s="218" t="s">
        <v>461</v>
      </c>
      <c r="F150" s="219" t="s">
        <v>462</v>
      </c>
      <c r="G150" s="220" t="s">
        <v>150</v>
      </c>
      <c r="H150" s="221">
        <v>280</v>
      </c>
      <c r="I150" s="222"/>
      <c r="J150" s="223"/>
      <c r="K150" s="224">
        <f>ROUND(P150*H150,2)</f>
        <v>0</v>
      </c>
      <c r="L150" s="223"/>
      <c r="M150" s="225"/>
      <c r="N150" s="226" t="s">
        <v>1</v>
      </c>
      <c r="O150" s="211" t="s">
        <v>40</v>
      </c>
      <c r="P150" s="212">
        <f>I150+J150</f>
        <v>0</v>
      </c>
      <c r="Q150" s="212">
        <f>ROUND(I150*H150,2)</f>
        <v>0</v>
      </c>
      <c r="R150" s="212">
        <f>ROUND(J150*H150,2)</f>
        <v>0</v>
      </c>
      <c r="S150" s="72"/>
      <c r="T150" s="213">
        <f>S150*H150</f>
        <v>0</v>
      </c>
      <c r="U150" s="213">
        <v>1.0000000000000001E-5</v>
      </c>
      <c r="V150" s="213">
        <f>U150*H150</f>
        <v>2.8000000000000004E-3</v>
      </c>
      <c r="W150" s="213">
        <v>0</v>
      </c>
      <c r="X150" s="214">
        <f>W150*H150</f>
        <v>0</v>
      </c>
      <c r="Y150" s="31"/>
      <c r="Z150" s="31"/>
      <c r="AA150" s="31"/>
      <c r="AB150" s="31"/>
      <c r="AC150" s="31"/>
      <c r="AD150" s="31"/>
      <c r="AE150" s="31"/>
      <c r="AR150" s="215" t="s">
        <v>179</v>
      </c>
      <c r="AT150" s="215" t="s">
        <v>136</v>
      </c>
      <c r="AU150" s="215" t="s">
        <v>96</v>
      </c>
      <c r="AY150" s="14" t="s">
        <v>139</v>
      </c>
      <c r="BE150" s="216">
        <f>IF(O150="základná",K150,0)</f>
        <v>0</v>
      </c>
      <c r="BF150" s="216">
        <f>IF(O150="znížená",K150,0)</f>
        <v>0</v>
      </c>
      <c r="BG150" s="216">
        <f>IF(O150="zákl. prenesená",K150,0)</f>
        <v>0</v>
      </c>
      <c r="BH150" s="216">
        <f>IF(O150="zníž. prenesená",K150,0)</f>
        <v>0</v>
      </c>
      <c r="BI150" s="216">
        <f>IF(O150="nulová",K150,0)</f>
        <v>0</v>
      </c>
      <c r="BJ150" s="14" t="s">
        <v>96</v>
      </c>
      <c r="BK150" s="216">
        <f>ROUND(P150*H150,2)</f>
        <v>0</v>
      </c>
      <c r="BL150" s="14" t="s">
        <v>179</v>
      </c>
      <c r="BM150" s="215" t="s">
        <v>463</v>
      </c>
    </row>
    <row r="151" spans="1:65" s="2" customFormat="1" ht="21.75" customHeight="1">
      <c r="A151" s="31"/>
      <c r="B151" s="32"/>
      <c r="C151" s="202" t="s">
        <v>224</v>
      </c>
      <c r="D151" s="202" t="s">
        <v>142</v>
      </c>
      <c r="E151" s="203" t="s">
        <v>464</v>
      </c>
      <c r="F151" s="204" t="s">
        <v>465</v>
      </c>
      <c r="G151" s="205" t="s">
        <v>145</v>
      </c>
      <c r="H151" s="206">
        <v>140</v>
      </c>
      <c r="I151" s="207"/>
      <c r="J151" s="207"/>
      <c r="K151" s="208">
        <f>ROUND(P151*H151,2)</f>
        <v>0</v>
      </c>
      <c r="L151" s="209"/>
      <c r="M151" s="36"/>
      <c r="N151" s="210" t="s">
        <v>1</v>
      </c>
      <c r="O151" s="211" t="s">
        <v>40</v>
      </c>
      <c r="P151" s="212">
        <f>I151+J151</f>
        <v>0</v>
      </c>
      <c r="Q151" s="212">
        <f>ROUND(I151*H151,2)</f>
        <v>0</v>
      </c>
      <c r="R151" s="212">
        <f>ROUND(J151*H151,2)</f>
        <v>0</v>
      </c>
      <c r="S151" s="72"/>
      <c r="T151" s="213">
        <f>S151*H151</f>
        <v>0</v>
      </c>
      <c r="U151" s="213">
        <v>0</v>
      </c>
      <c r="V151" s="213">
        <f>U151*H151</f>
        <v>0</v>
      </c>
      <c r="W151" s="213">
        <v>0</v>
      </c>
      <c r="X151" s="214">
        <f>W151*H151</f>
        <v>0</v>
      </c>
      <c r="Y151" s="31"/>
      <c r="Z151" s="31"/>
      <c r="AA151" s="31"/>
      <c r="AB151" s="31"/>
      <c r="AC151" s="31"/>
      <c r="AD151" s="31"/>
      <c r="AE151" s="31"/>
      <c r="AR151" s="215" t="s">
        <v>146</v>
      </c>
      <c r="AT151" s="215" t="s">
        <v>142</v>
      </c>
      <c r="AU151" s="215" t="s">
        <v>96</v>
      </c>
      <c r="AY151" s="14" t="s">
        <v>139</v>
      </c>
      <c r="BE151" s="216">
        <f>IF(O151="základná",K151,0)</f>
        <v>0</v>
      </c>
      <c r="BF151" s="216">
        <f>IF(O151="znížená",K151,0)</f>
        <v>0</v>
      </c>
      <c r="BG151" s="216">
        <f>IF(O151="zákl. prenesená",K151,0)</f>
        <v>0</v>
      </c>
      <c r="BH151" s="216">
        <f>IF(O151="zníž. prenesená",K151,0)</f>
        <v>0</v>
      </c>
      <c r="BI151" s="216">
        <f>IF(O151="nulová",K151,0)</f>
        <v>0</v>
      </c>
      <c r="BJ151" s="14" t="s">
        <v>96</v>
      </c>
      <c r="BK151" s="216">
        <f>ROUND(P151*H151,2)</f>
        <v>0</v>
      </c>
      <c r="BL151" s="14" t="s">
        <v>146</v>
      </c>
      <c r="BM151" s="215" t="s">
        <v>466</v>
      </c>
    </row>
    <row r="152" spans="1:65" s="2" customFormat="1" ht="36">
      <c r="A152" s="31"/>
      <c r="B152" s="32"/>
      <c r="C152" s="33"/>
      <c r="D152" s="227" t="s">
        <v>254</v>
      </c>
      <c r="E152" s="33"/>
      <c r="F152" s="228" t="s">
        <v>467</v>
      </c>
      <c r="G152" s="33"/>
      <c r="H152" s="33"/>
      <c r="I152" s="229"/>
      <c r="J152" s="229"/>
      <c r="K152" s="33"/>
      <c r="L152" s="33"/>
      <c r="M152" s="36"/>
      <c r="N152" s="230"/>
      <c r="O152" s="231"/>
      <c r="P152" s="72"/>
      <c r="Q152" s="72"/>
      <c r="R152" s="72"/>
      <c r="S152" s="72"/>
      <c r="T152" s="72"/>
      <c r="U152" s="72"/>
      <c r="V152" s="72"/>
      <c r="W152" s="72"/>
      <c r="X152" s="73"/>
      <c r="Y152" s="31"/>
      <c r="Z152" s="31"/>
      <c r="AA152" s="31"/>
      <c r="AB152" s="31"/>
      <c r="AC152" s="31"/>
      <c r="AD152" s="31"/>
      <c r="AE152" s="31"/>
      <c r="AT152" s="14" t="s">
        <v>254</v>
      </c>
      <c r="AU152" s="14" t="s">
        <v>96</v>
      </c>
    </row>
    <row r="153" spans="1:65" s="2" customFormat="1" ht="16.5" customHeight="1">
      <c r="A153" s="31"/>
      <c r="B153" s="32"/>
      <c r="C153" s="217" t="s">
        <v>226</v>
      </c>
      <c r="D153" s="217" t="s">
        <v>136</v>
      </c>
      <c r="E153" s="218" t="s">
        <v>468</v>
      </c>
      <c r="F153" s="219" t="s">
        <v>469</v>
      </c>
      <c r="G153" s="220" t="s">
        <v>145</v>
      </c>
      <c r="H153" s="221">
        <v>140</v>
      </c>
      <c r="I153" s="222"/>
      <c r="J153" s="223"/>
      <c r="K153" s="224">
        <f>ROUND(P153*H153,2)</f>
        <v>0</v>
      </c>
      <c r="L153" s="223"/>
      <c r="M153" s="225"/>
      <c r="N153" s="226" t="s">
        <v>1</v>
      </c>
      <c r="O153" s="211" t="s">
        <v>40</v>
      </c>
      <c r="P153" s="212">
        <f>I153+J153</f>
        <v>0</v>
      </c>
      <c r="Q153" s="212">
        <f>ROUND(I153*H153,2)</f>
        <v>0</v>
      </c>
      <c r="R153" s="212">
        <f>ROUND(J153*H153,2)</f>
        <v>0</v>
      </c>
      <c r="S153" s="72"/>
      <c r="T153" s="213">
        <f>S153*H153</f>
        <v>0</v>
      </c>
      <c r="U153" s="213">
        <v>1.3999999999999999E-4</v>
      </c>
      <c r="V153" s="213">
        <f>U153*H153</f>
        <v>1.9599999999999999E-2</v>
      </c>
      <c r="W153" s="213">
        <v>0</v>
      </c>
      <c r="X153" s="214">
        <f>W153*H153</f>
        <v>0</v>
      </c>
      <c r="Y153" s="31"/>
      <c r="Z153" s="31"/>
      <c r="AA153" s="31"/>
      <c r="AB153" s="31"/>
      <c r="AC153" s="31"/>
      <c r="AD153" s="31"/>
      <c r="AE153" s="31"/>
      <c r="AR153" s="215" t="s">
        <v>179</v>
      </c>
      <c r="AT153" s="215" t="s">
        <v>136</v>
      </c>
      <c r="AU153" s="215" t="s">
        <v>96</v>
      </c>
      <c r="AY153" s="14" t="s">
        <v>139</v>
      </c>
      <c r="BE153" s="216">
        <f>IF(O153="základná",K153,0)</f>
        <v>0</v>
      </c>
      <c r="BF153" s="216">
        <f>IF(O153="znížená",K153,0)</f>
        <v>0</v>
      </c>
      <c r="BG153" s="216">
        <f>IF(O153="zákl. prenesená",K153,0)</f>
        <v>0</v>
      </c>
      <c r="BH153" s="216">
        <f>IF(O153="zníž. prenesená",K153,0)</f>
        <v>0</v>
      </c>
      <c r="BI153" s="216">
        <f>IF(O153="nulová",K153,0)</f>
        <v>0</v>
      </c>
      <c r="BJ153" s="14" t="s">
        <v>96</v>
      </c>
      <c r="BK153" s="216">
        <f>ROUND(P153*H153,2)</f>
        <v>0</v>
      </c>
      <c r="BL153" s="14" t="s">
        <v>179</v>
      </c>
      <c r="BM153" s="215" t="s">
        <v>470</v>
      </c>
    </row>
    <row r="154" spans="1:65" s="2" customFormat="1" ht="24.25" customHeight="1">
      <c r="A154" s="31"/>
      <c r="B154" s="32"/>
      <c r="C154" s="202" t="s">
        <v>230</v>
      </c>
      <c r="D154" s="202" t="s">
        <v>142</v>
      </c>
      <c r="E154" s="203" t="s">
        <v>471</v>
      </c>
      <c r="F154" s="204" t="s">
        <v>472</v>
      </c>
      <c r="G154" s="205" t="s">
        <v>145</v>
      </c>
      <c r="H154" s="206">
        <v>40</v>
      </c>
      <c r="I154" s="207"/>
      <c r="J154" s="207"/>
      <c r="K154" s="208">
        <f>ROUND(P154*H154,2)</f>
        <v>0</v>
      </c>
      <c r="L154" s="209"/>
      <c r="M154" s="36"/>
      <c r="N154" s="210" t="s">
        <v>1</v>
      </c>
      <c r="O154" s="211" t="s">
        <v>40</v>
      </c>
      <c r="P154" s="212">
        <f>I154+J154</f>
        <v>0</v>
      </c>
      <c r="Q154" s="212">
        <f>ROUND(I154*H154,2)</f>
        <v>0</v>
      </c>
      <c r="R154" s="212">
        <f>ROUND(J154*H154,2)</f>
        <v>0</v>
      </c>
      <c r="S154" s="72"/>
      <c r="T154" s="213">
        <f>S154*H154</f>
        <v>0</v>
      </c>
      <c r="U154" s="213">
        <v>0</v>
      </c>
      <c r="V154" s="213">
        <f>U154*H154</f>
        <v>0</v>
      </c>
      <c r="W154" s="213">
        <v>0</v>
      </c>
      <c r="X154" s="214">
        <f>W154*H154</f>
        <v>0</v>
      </c>
      <c r="Y154" s="31"/>
      <c r="Z154" s="31"/>
      <c r="AA154" s="31"/>
      <c r="AB154" s="31"/>
      <c r="AC154" s="31"/>
      <c r="AD154" s="31"/>
      <c r="AE154" s="31"/>
      <c r="AR154" s="215" t="s">
        <v>146</v>
      </c>
      <c r="AT154" s="215" t="s">
        <v>142</v>
      </c>
      <c r="AU154" s="215" t="s">
        <v>96</v>
      </c>
      <c r="AY154" s="14" t="s">
        <v>139</v>
      </c>
      <c r="BE154" s="216">
        <f>IF(O154="základná",K154,0)</f>
        <v>0</v>
      </c>
      <c r="BF154" s="216">
        <f>IF(O154="znížená",K154,0)</f>
        <v>0</v>
      </c>
      <c r="BG154" s="216">
        <f>IF(O154="zákl. prenesená",K154,0)</f>
        <v>0</v>
      </c>
      <c r="BH154" s="216">
        <f>IF(O154="zníž. prenesená",K154,0)</f>
        <v>0</v>
      </c>
      <c r="BI154" s="216">
        <f>IF(O154="nulová",K154,0)</f>
        <v>0</v>
      </c>
      <c r="BJ154" s="14" t="s">
        <v>96</v>
      </c>
      <c r="BK154" s="216">
        <f>ROUND(P154*H154,2)</f>
        <v>0</v>
      </c>
      <c r="BL154" s="14" t="s">
        <v>146</v>
      </c>
      <c r="BM154" s="215" t="s">
        <v>473</v>
      </c>
    </row>
    <row r="155" spans="1:65" s="2" customFormat="1" ht="24">
      <c r="A155" s="31"/>
      <c r="B155" s="32"/>
      <c r="C155" s="33"/>
      <c r="D155" s="227" t="s">
        <v>254</v>
      </c>
      <c r="E155" s="33"/>
      <c r="F155" s="228" t="s">
        <v>474</v>
      </c>
      <c r="G155" s="33"/>
      <c r="H155" s="33"/>
      <c r="I155" s="229"/>
      <c r="J155" s="229"/>
      <c r="K155" s="33"/>
      <c r="L155" s="33"/>
      <c r="M155" s="36"/>
      <c r="N155" s="230"/>
      <c r="O155" s="231"/>
      <c r="P155" s="72"/>
      <c r="Q155" s="72"/>
      <c r="R155" s="72"/>
      <c r="S155" s="72"/>
      <c r="T155" s="72"/>
      <c r="U155" s="72"/>
      <c r="V155" s="72"/>
      <c r="W155" s="72"/>
      <c r="X155" s="73"/>
      <c r="Y155" s="31"/>
      <c r="Z155" s="31"/>
      <c r="AA155" s="31"/>
      <c r="AB155" s="31"/>
      <c r="AC155" s="31"/>
      <c r="AD155" s="31"/>
      <c r="AE155" s="31"/>
      <c r="AT155" s="14" t="s">
        <v>254</v>
      </c>
      <c r="AU155" s="14" t="s">
        <v>96</v>
      </c>
    </row>
    <row r="156" spans="1:65" s="2" customFormat="1" ht="16.5" customHeight="1">
      <c r="A156" s="31"/>
      <c r="B156" s="32"/>
      <c r="C156" s="217" t="s">
        <v>234</v>
      </c>
      <c r="D156" s="217" t="s">
        <v>136</v>
      </c>
      <c r="E156" s="218" t="s">
        <v>475</v>
      </c>
      <c r="F156" s="219" t="s">
        <v>476</v>
      </c>
      <c r="G156" s="220" t="s">
        <v>145</v>
      </c>
      <c r="H156" s="221">
        <v>40</v>
      </c>
      <c r="I156" s="222"/>
      <c r="J156" s="223"/>
      <c r="K156" s="224">
        <f t="shared" ref="K156:K163" si="14">ROUND(P156*H156,2)</f>
        <v>0</v>
      </c>
      <c r="L156" s="223"/>
      <c r="M156" s="225"/>
      <c r="N156" s="226" t="s">
        <v>1</v>
      </c>
      <c r="O156" s="211" t="s">
        <v>40</v>
      </c>
      <c r="P156" s="212">
        <f t="shared" ref="P156:P163" si="15">I156+J156</f>
        <v>0</v>
      </c>
      <c r="Q156" s="212">
        <f t="shared" ref="Q156:Q163" si="16">ROUND(I156*H156,2)</f>
        <v>0</v>
      </c>
      <c r="R156" s="212">
        <f t="shared" ref="R156:R163" si="17">ROUND(J156*H156,2)</f>
        <v>0</v>
      </c>
      <c r="S156" s="72"/>
      <c r="T156" s="213">
        <f t="shared" ref="T156:T163" si="18">S156*H156</f>
        <v>0</v>
      </c>
      <c r="U156" s="213">
        <v>2.0000000000000002E-5</v>
      </c>
      <c r="V156" s="213">
        <f t="shared" ref="V156:V163" si="19">U156*H156</f>
        <v>8.0000000000000004E-4</v>
      </c>
      <c r="W156" s="213">
        <v>0</v>
      </c>
      <c r="X156" s="214">
        <f t="shared" ref="X156:X163" si="20">W156*H156</f>
        <v>0</v>
      </c>
      <c r="Y156" s="31"/>
      <c r="Z156" s="31"/>
      <c r="AA156" s="31"/>
      <c r="AB156" s="31"/>
      <c r="AC156" s="31"/>
      <c r="AD156" s="31"/>
      <c r="AE156" s="31"/>
      <c r="AR156" s="215" t="s">
        <v>179</v>
      </c>
      <c r="AT156" s="215" t="s">
        <v>136</v>
      </c>
      <c r="AU156" s="215" t="s">
        <v>96</v>
      </c>
      <c r="AY156" s="14" t="s">
        <v>139</v>
      </c>
      <c r="BE156" s="216">
        <f t="shared" ref="BE156:BE163" si="21">IF(O156="základná",K156,0)</f>
        <v>0</v>
      </c>
      <c r="BF156" s="216">
        <f t="shared" ref="BF156:BF163" si="22">IF(O156="znížená",K156,0)</f>
        <v>0</v>
      </c>
      <c r="BG156" s="216">
        <f t="shared" ref="BG156:BG163" si="23">IF(O156="zákl. prenesená",K156,0)</f>
        <v>0</v>
      </c>
      <c r="BH156" s="216">
        <f t="shared" ref="BH156:BH163" si="24">IF(O156="zníž. prenesená",K156,0)</f>
        <v>0</v>
      </c>
      <c r="BI156" s="216">
        <f t="shared" ref="BI156:BI163" si="25">IF(O156="nulová",K156,0)</f>
        <v>0</v>
      </c>
      <c r="BJ156" s="14" t="s">
        <v>96</v>
      </c>
      <c r="BK156" s="216">
        <f t="shared" ref="BK156:BK163" si="26">ROUND(P156*H156,2)</f>
        <v>0</v>
      </c>
      <c r="BL156" s="14" t="s">
        <v>179</v>
      </c>
      <c r="BM156" s="215" t="s">
        <v>477</v>
      </c>
    </row>
    <row r="157" spans="1:65" s="2" customFormat="1" ht="33" customHeight="1">
      <c r="A157" s="31"/>
      <c r="B157" s="32"/>
      <c r="C157" s="202" t="s">
        <v>238</v>
      </c>
      <c r="D157" s="202" t="s">
        <v>142</v>
      </c>
      <c r="E157" s="203" t="s">
        <v>457</v>
      </c>
      <c r="F157" s="204" t="s">
        <v>458</v>
      </c>
      <c r="G157" s="205" t="s">
        <v>150</v>
      </c>
      <c r="H157" s="206">
        <v>40</v>
      </c>
      <c r="I157" s="207"/>
      <c r="J157" s="207"/>
      <c r="K157" s="208">
        <f t="shared" si="14"/>
        <v>0</v>
      </c>
      <c r="L157" s="209"/>
      <c r="M157" s="36"/>
      <c r="N157" s="210" t="s">
        <v>1</v>
      </c>
      <c r="O157" s="211" t="s">
        <v>40</v>
      </c>
      <c r="P157" s="212">
        <f t="shared" si="15"/>
        <v>0</v>
      </c>
      <c r="Q157" s="212">
        <f t="shared" si="16"/>
        <v>0</v>
      </c>
      <c r="R157" s="212">
        <f t="shared" si="17"/>
        <v>0</v>
      </c>
      <c r="S157" s="72"/>
      <c r="T157" s="213">
        <f t="shared" si="18"/>
        <v>0</v>
      </c>
      <c r="U157" s="213">
        <v>0</v>
      </c>
      <c r="V157" s="213">
        <f t="shared" si="19"/>
        <v>0</v>
      </c>
      <c r="W157" s="213">
        <v>0</v>
      </c>
      <c r="X157" s="214">
        <f t="shared" si="20"/>
        <v>0</v>
      </c>
      <c r="Y157" s="31"/>
      <c r="Z157" s="31"/>
      <c r="AA157" s="31"/>
      <c r="AB157" s="31"/>
      <c r="AC157" s="31"/>
      <c r="AD157" s="31"/>
      <c r="AE157" s="31"/>
      <c r="AR157" s="215" t="s">
        <v>146</v>
      </c>
      <c r="AT157" s="215" t="s">
        <v>142</v>
      </c>
      <c r="AU157" s="215" t="s">
        <v>96</v>
      </c>
      <c r="AY157" s="14" t="s">
        <v>139</v>
      </c>
      <c r="BE157" s="216">
        <f t="shared" si="21"/>
        <v>0</v>
      </c>
      <c r="BF157" s="216">
        <f t="shared" si="22"/>
        <v>0</v>
      </c>
      <c r="BG157" s="216">
        <f t="shared" si="23"/>
        <v>0</v>
      </c>
      <c r="BH157" s="216">
        <f t="shared" si="24"/>
        <v>0</v>
      </c>
      <c r="BI157" s="216">
        <f t="shared" si="25"/>
        <v>0</v>
      </c>
      <c r="BJ157" s="14" t="s">
        <v>96</v>
      </c>
      <c r="BK157" s="216">
        <f t="shared" si="26"/>
        <v>0</v>
      </c>
      <c r="BL157" s="14" t="s">
        <v>146</v>
      </c>
      <c r="BM157" s="215" t="s">
        <v>478</v>
      </c>
    </row>
    <row r="158" spans="1:65" s="2" customFormat="1" ht="16.5" customHeight="1">
      <c r="A158" s="31"/>
      <c r="B158" s="32"/>
      <c r="C158" s="217" t="s">
        <v>242</v>
      </c>
      <c r="D158" s="217" t="s">
        <v>136</v>
      </c>
      <c r="E158" s="218" t="s">
        <v>461</v>
      </c>
      <c r="F158" s="219" t="s">
        <v>462</v>
      </c>
      <c r="G158" s="220" t="s">
        <v>150</v>
      </c>
      <c r="H158" s="221">
        <v>40</v>
      </c>
      <c r="I158" s="222"/>
      <c r="J158" s="223"/>
      <c r="K158" s="224">
        <f t="shared" si="14"/>
        <v>0</v>
      </c>
      <c r="L158" s="223"/>
      <c r="M158" s="225"/>
      <c r="N158" s="226" t="s">
        <v>1</v>
      </c>
      <c r="O158" s="211" t="s">
        <v>40</v>
      </c>
      <c r="P158" s="212">
        <f t="shared" si="15"/>
        <v>0</v>
      </c>
      <c r="Q158" s="212">
        <f t="shared" si="16"/>
        <v>0</v>
      </c>
      <c r="R158" s="212">
        <f t="shared" si="17"/>
        <v>0</v>
      </c>
      <c r="S158" s="72"/>
      <c r="T158" s="213">
        <f t="shared" si="18"/>
        <v>0</v>
      </c>
      <c r="U158" s="213">
        <v>1.0000000000000001E-5</v>
      </c>
      <c r="V158" s="213">
        <f t="shared" si="19"/>
        <v>4.0000000000000002E-4</v>
      </c>
      <c r="W158" s="213">
        <v>0</v>
      </c>
      <c r="X158" s="214">
        <f t="shared" si="20"/>
        <v>0</v>
      </c>
      <c r="Y158" s="31"/>
      <c r="Z158" s="31"/>
      <c r="AA158" s="31"/>
      <c r="AB158" s="31"/>
      <c r="AC158" s="31"/>
      <c r="AD158" s="31"/>
      <c r="AE158" s="31"/>
      <c r="AR158" s="215" t="s">
        <v>179</v>
      </c>
      <c r="AT158" s="215" t="s">
        <v>136</v>
      </c>
      <c r="AU158" s="215" t="s">
        <v>96</v>
      </c>
      <c r="AY158" s="14" t="s">
        <v>139</v>
      </c>
      <c r="BE158" s="216">
        <f t="shared" si="21"/>
        <v>0</v>
      </c>
      <c r="BF158" s="216">
        <f t="shared" si="22"/>
        <v>0</v>
      </c>
      <c r="BG158" s="216">
        <f t="shared" si="23"/>
        <v>0</v>
      </c>
      <c r="BH158" s="216">
        <f t="shared" si="24"/>
        <v>0</v>
      </c>
      <c r="BI158" s="216">
        <f t="shared" si="25"/>
        <v>0</v>
      </c>
      <c r="BJ158" s="14" t="s">
        <v>96</v>
      </c>
      <c r="BK158" s="216">
        <f t="shared" si="26"/>
        <v>0</v>
      </c>
      <c r="BL158" s="14" t="s">
        <v>179</v>
      </c>
      <c r="BM158" s="215" t="s">
        <v>479</v>
      </c>
    </row>
    <row r="159" spans="1:65" s="2" customFormat="1" ht="16.5" customHeight="1">
      <c r="A159" s="31"/>
      <c r="B159" s="32"/>
      <c r="C159" s="202" t="s">
        <v>246</v>
      </c>
      <c r="D159" s="202" t="s">
        <v>142</v>
      </c>
      <c r="E159" s="203" t="s">
        <v>480</v>
      </c>
      <c r="F159" s="204" t="s">
        <v>481</v>
      </c>
      <c r="G159" s="205" t="s">
        <v>482</v>
      </c>
      <c r="H159" s="236"/>
      <c r="I159" s="207"/>
      <c r="J159" s="207"/>
      <c r="K159" s="208">
        <f t="shared" si="14"/>
        <v>0</v>
      </c>
      <c r="L159" s="209"/>
      <c r="M159" s="36"/>
      <c r="N159" s="210" t="s">
        <v>1</v>
      </c>
      <c r="O159" s="211" t="s">
        <v>40</v>
      </c>
      <c r="P159" s="212">
        <f t="shared" si="15"/>
        <v>0</v>
      </c>
      <c r="Q159" s="212">
        <f t="shared" si="16"/>
        <v>0</v>
      </c>
      <c r="R159" s="212">
        <f t="shared" si="17"/>
        <v>0</v>
      </c>
      <c r="S159" s="72"/>
      <c r="T159" s="213">
        <f t="shared" si="18"/>
        <v>0</v>
      </c>
      <c r="U159" s="213">
        <v>0</v>
      </c>
      <c r="V159" s="213">
        <f t="shared" si="19"/>
        <v>0</v>
      </c>
      <c r="W159" s="213">
        <v>0</v>
      </c>
      <c r="X159" s="214">
        <f t="shared" si="20"/>
        <v>0</v>
      </c>
      <c r="Y159" s="31"/>
      <c r="Z159" s="31"/>
      <c r="AA159" s="31"/>
      <c r="AB159" s="31"/>
      <c r="AC159" s="31"/>
      <c r="AD159" s="31"/>
      <c r="AE159" s="31"/>
      <c r="AR159" s="215" t="s">
        <v>146</v>
      </c>
      <c r="AT159" s="215" t="s">
        <v>142</v>
      </c>
      <c r="AU159" s="215" t="s">
        <v>96</v>
      </c>
      <c r="AY159" s="14" t="s">
        <v>139</v>
      </c>
      <c r="BE159" s="216">
        <f t="shared" si="21"/>
        <v>0</v>
      </c>
      <c r="BF159" s="216">
        <f t="shared" si="22"/>
        <v>0</v>
      </c>
      <c r="BG159" s="216">
        <f t="shared" si="23"/>
        <v>0</v>
      </c>
      <c r="BH159" s="216">
        <f t="shared" si="24"/>
        <v>0</v>
      </c>
      <c r="BI159" s="216">
        <f t="shared" si="25"/>
        <v>0</v>
      </c>
      <c r="BJ159" s="14" t="s">
        <v>96</v>
      </c>
      <c r="BK159" s="216">
        <f t="shared" si="26"/>
        <v>0</v>
      </c>
      <c r="BL159" s="14" t="s">
        <v>146</v>
      </c>
      <c r="BM159" s="215" t="s">
        <v>483</v>
      </c>
    </row>
    <row r="160" spans="1:65" s="2" customFormat="1" ht="16.5" customHeight="1">
      <c r="A160" s="31"/>
      <c r="B160" s="32"/>
      <c r="C160" s="202" t="s">
        <v>250</v>
      </c>
      <c r="D160" s="202" t="s">
        <v>142</v>
      </c>
      <c r="E160" s="203" t="s">
        <v>484</v>
      </c>
      <c r="F160" s="204" t="s">
        <v>485</v>
      </c>
      <c r="G160" s="205" t="s">
        <v>482</v>
      </c>
      <c r="H160" s="236"/>
      <c r="I160" s="207"/>
      <c r="J160" s="207"/>
      <c r="K160" s="208">
        <f t="shared" si="14"/>
        <v>0</v>
      </c>
      <c r="L160" s="209"/>
      <c r="M160" s="36"/>
      <c r="N160" s="210" t="s">
        <v>1</v>
      </c>
      <c r="O160" s="211" t="s">
        <v>40</v>
      </c>
      <c r="P160" s="212">
        <f t="shared" si="15"/>
        <v>0</v>
      </c>
      <c r="Q160" s="212">
        <f t="shared" si="16"/>
        <v>0</v>
      </c>
      <c r="R160" s="212">
        <f t="shared" si="17"/>
        <v>0</v>
      </c>
      <c r="S160" s="72"/>
      <c r="T160" s="213">
        <f t="shared" si="18"/>
        <v>0</v>
      </c>
      <c r="U160" s="213">
        <v>0</v>
      </c>
      <c r="V160" s="213">
        <f t="shared" si="19"/>
        <v>0</v>
      </c>
      <c r="W160" s="213">
        <v>0</v>
      </c>
      <c r="X160" s="214">
        <f t="shared" si="20"/>
        <v>0</v>
      </c>
      <c r="Y160" s="31"/>
      <c r="Z160" s="31"/>
      <c r="AA160" s="31"/>
      <c r="AB160" s="31"/>
      <c r="AC160" s="31"/>
      <c r="AD160" s="31"/>
      <c r="AE160" s="31"/>
      <c r="AR160" s="215" t="s">
        <v>146</v>
      </c>
      <c r="AT160" s="215" t="s">
        <v>142</v>
      </c>
      <c r="AU160" s="215" t="s">
        <v>96</v>
      </c>
      <c r="AY160" s="14" t="s">
        <v>139</v>
      </c>
      <c r="BE160" s="216">
        <f t="shared" si="21"/>
        <v>0</v>
      </c>
      <c r="BF160" s="216">
        <f t="shared" si="22"/>
        <v>0</v>
      </c>
      <c r="BG160" s="216">
        <f t="shared" si="23"/>
        <v>0</v>
      </c>
      <c r="BH160" s="216">
        <f t="shared" si="24"/>
        <v>0</v>
      </c>
      <c r="BI160" s="216">
        <f t="shared" si="25"/>
        <v>0</v>
      </c>
      <c r="BJ160" s="14" t="s">
        <v>96</v>
      </c>
      <c r="BK160" s="216">
        <f t="shared" si="26"/>
        <v>0</v>
      </c>
      <c r="BL160" s="14" t="s">
        <v>146</v>
      </c>
      <c r="BM160" s="215" t="s">
        <v>486</v>
      </c>
    </row>
    <row r="161" spans="1:65" s="2" customFormat="1" ht="16.5" customHeight="1">
      <c r="A161" s="31"/>
      <c r="B161" s="32"/>
      <c r="C161" s="202" t="s">
        <v>256</v>
      </c>
      <c r="D161" s="202" t="s">
        <v>142</v>
      </c>
      <c r="E161" s="203" t="s">
        <v>487</v>
      </c>
      <c r="F161" s="204" t="s">
        <v>488</v>
      </c>
      <c r="G161" s="205" t="s">
        <v>482</v>
      </c>
      <c r="H161" s="236"/>
      <c r="I161" s="207"/>
      <c r="J161" s="207"/>
      <c r="K161" s="208">
        <f t="shared" si="14"/>
        <v>0</v>
      </c>
      <c r="L161" s="209"/>
      <c r="M161" s="36"/>
      <c r="N161" s="210" t="s">
        <v>1</v>
      </c>
      <c r="O161" s="211" t="s">
        <v>40</v>
      </c>
      <c r="P161" s="212">
        <f t="shared" si="15"/>
        <v>0</v>
      </c>
      <c r="Q161" s="212">
        <f t="shared" si="16"/>
        <v>0</v>
      </c>
      <c r="R161" s="212">
        <f t="shared" si="17"/>
        <v>0</v>
      </c>
      <c r="S161" s="72"/>
      <c r="T161" s="213">
        <f t="shared" si="18"/>
        <v>0</v>
      </c>
      <c r="U161" s="213">
        <v>0</v>
      </c>
      <c r="V161" s="213">
        <f t="shared" si="19"/>
        <v>0</v>
      </c>
      <c r="W161" s="213">
        <v>0</v>
      </c>
      <c r="X161" s="214">
        <f t="shared" si="20"/>
        <v>0</v>
      </c>
      <c r="Y161" s="31"/>
      <c r="Z161" s="31"/>
      <c r="AA161" s="31"/>
      <c r="AB161" s="31"/>
      <c r="AC161" s="31"/>
      <c r="AD161" s="31"/>
      <c r="AE161" s="31"/>
      <c r="AR161" s="215" t="s">
        <v>146</v>
      </c>
      <c r="AT161" s="215" t="s">
        <v>142</v>
      </c>
      <c r="AU161" s="215" t="s">
        <v>96</v>
      </c>
      <c r="AY161" s="14" t="s">
        <v>139</v>
      </c>
      <c r="BE161" s="216">
        <f t="shared" si="21"/>
        <v>0</v>
      </c>
      <c r="BF161" s="216">
        <f t="shared" si="22"/>
        <v>0</v>
      </c>
      <c r="BG161" s="216">
        <f t="shared" si="23"/>
        <v>0</v>
      </c>
      <c r="BH161" s="216">
        <f t="shared" si="24"/>
        <v>0</v>
      </c>
      <c r="BI161" s="216">
        <f t="shared" si="25"/>
        <v>0</v>
      </c>
      <c r="BJ161" s="14" t="s">
        <v>96</v>
      </c>
      <c r="BK161" s="216">
        <f t="shared" si="26"/>
        <v>0</v>
      </c>
      <c r="BL161" s="14" t="s">
        <v>146</v>
      </c>
      <c r="BM161" s="215" t="s">
        <v>489</v>
      </c>
    </row>
    <row r="162" spans="1:65" s="2" customFormat="1" ht="16.5" customHeight="1">
      <c r="A162" s="31"/>
      <c r="B162" s="32"/>
      <c r="C162" s="202" t="s">
        <v>261</v>
      </c>
      <c r="D162" s="202" t="s">
        <v>142</v>
      </c>
      <c r="E162" s="203" t="s">
        <v>490</v>
      </c>
      <c r="F162" s="204" t="s">
        <v>491</v>
      </c>
      <c r="G162" s="205" t="s">
        <v>482</v>
      </c>
      <c r="H162" s="236"/>
      <c r="I162" s="207"/>
      <c r="J162" s="207"/>
      <c r="K162" s="208">
        <f t="shared" si="14"/>
        <v>0</v>
      </c>
      <c r="L162" s="209"/>
      <c r="M162" s="36"/>
      <c r="N162" s="210" t="s">
        <v>1</v>
      </c>
      <c r="O162" s="211" t="s">
        <v>40</v>
      </c>
      <c r="P162" s="212">
        <f t="shared" si="15"/>
        <v>0</v>
      </c>
      <c r="Q162" s="212">
        <f t="shared" si="16"/>
        <v>0</v>
      </c>
      <c r="R162" s="212">
        <f t="shared" si="17"/>
        <v>0</v>
      </c>
      <c r="S162" s="72"/>
      <c r="T162" s="213">
        <f t="shared" si="18"/>
        <v>0</v>
      </c>
      <c r="U162" s="213">
        <v>0</v>
      </c>
      <c r="V162" s="213">
        <f t="shared" si="19"/>
        <v>0</v>
      </c>
      <c r="W162" s="213">
        <v>0</v>
      </c>
      <c r="X162" s="214">
        <f t="shared" si="20"/>
        <v>0</v>
      </c>
      <c r="Y162" s="31"/>
      <c r="Z162" s="31"/>
      <c r="AA162" s="31"/>
      <c r="AB162" s="31"/>
      <c r="AC162" s="31"/>
      <c r="AD162" s="31"/>
      <c r="AE162" s="31"/>
      <c r="AR162" s="215" t="s">
        <v>179</v>
      </c>
      <c r="AT162" s="215" t="s">
        <v>142</v>
      </c>
      <c r="AU162" s="215" t="s">
        <v>96</v>
      </c>
      <c r="AY162" s="14" t="s">
        <v>139</v>
      </c>
      <c r="BE162" s="216">
        <f t="shared" si="21"/>
        <v>0</v>
      </c>
      <c r="BF162" s="216">
        <f t="shared" si="22"/>
        <v>0</v>
      </c>
      <c r="BG162" s="216">
        <f t="shared" si="23"/>
        <v>0</v>
      </c>
      <c r="BH162" s="216">
        <f t="shared" si="24"/>
        <v>0</v>
      </c>
      <c r="BI162" s="216">
        <f t="shared" si="25"/>
        <v>0</v>
      </c>
      <c r="BJ162" s="14" t="s">
        <v>96</v>
      </c>
      <c r="BK162" s="216">
        <f t="shared" si="26"/>
        <v>0</v>
      </c>
      <c r="BL162" s="14" t="s">
        <v>179</v>
      </c>
      <c r="BM162" s="215" t="s">
        <v>492</v>
      </c>
    </row>
    <row r="163" spans="1:65" s="2" customFormat="1" ht="16.5" customHeight="1">
      <c r="A163" s="31"/>
      <c r="B163" s="32"/>
      <c r="C163" s="202" t="s">
        <v>265</v>
      </c>
      <c r="D163" s="202" t="s">
        <v>142</v>
      </c>
      <c r="E163" s="203" t="s">
        <v>493</v>
      </c>
      <c r="F163" s="204" t="s">
        <v>494</v>
      </c>
      <c r="G163" s="205" t="s">
        <v>482</v>
      </c>
      <c r="H163" s="236"/>
      <c r="I163" s="207"/>
      <c r="J163" s="207"/>
      <c r="K163" s="208">
        <f t="shared" si="14"/>
        <v>0</v>
      </c>
      <c r="L163" s="209"/>
      <c r="M163" s="36"/>
      <c r="N163" s="210" t="s">
        <v>1</v>
      </c>
      <c r="O163" s="211" t="s">
        <v>40</v>
      </c>
      <c r="P163" s="212">
        <f t="shared" si="15"/>
        <v>0</v>
      </c>
      <c r="Q163" s="212">
        <f t="shared" si="16"/>
        <v>0</v>
      </c>
      <c r="R163" s="212">
        <f t="shared" si="17"/>
        <v>0</v>
      </c>
      <c r="S163" s="72"/>
      <c r="T163" s="213">
        <f t="shared" si="18"/>
        <v>0</v>
      </c>
      <c r="U163" s="213">
        <v>0</v>
      </c>
      <c r="V163" s="213">
        <f t="shared" si="19"/>
        <v>0</v>
      </c>
      <c r="W163" s="213">
        <v>0</v>
      </c>
      <c r="X163" s="214">
        <f t="shared" si="20"/>
        <v>0</v>
      </c>
      <c r="Y163" s="31"/>
      <c r="Z163" s="31"/>
      <c r="AA163" s="31"/>
      <c r="AB163" s="31"/>
      <c r="AC163" s="31"/>
      <c r="AD163" s="31"/>
      <c r="AE163" s="31"/>
      <c r="AR163" s="215" t="s">
        <v>146</v>
      </c>
      <c r="AT163" s="215" t="s">
        <v>142</v>
      </c>
      <c r="AU163" s="215" t="s">
        <v>96</v>
      </c>
      <c r="AY163" s="14" t="s">
        <v>139</v>
      </c>
      <c r="BE163" s="216">
        <f t="shared" si="21"/>
        <v>0</v>
      </c>
      <c r="BF163" s="216">
        <f t="shared" si="22"/>
        <v>0</v>
      </c>
      <c r="BG163" s="216">
        <f t="shared" si="23"/>
        <v>0</v>
      </c>
      <c r="BH163" s="216">
        <f t="shared" si="24"/>
        <v>0</v>
      </c>
      <c r="BI163" s="216">
        <f t="shared" si="25"/>
        <v>0</v>
      </c>
      <c r="BJ163" s="14" t="s">
        <v>96</v>
      </c>
      <c r="BK163" s="216">
        <f t="shared" si="26"/>
        <v>0</v>
      </c>
      <c r="BL163" s="14" t="s">
        <v>146</v>
      </c>
      <c r="BM163" s="215" t="s">
        <v>495</v>
      </c>
    </row>
    <row r="164" spans="1:65" s="12" customFormat="1" ht="22.75" customHeight="1">
      <c r="B164" s="185"/>
      <c r="C164" s="186"/>
      <c r="D164" s="187" t="s">
        <v>75</v>
      </c>
      <c r="E164" s="200" t="s">
        <v>388</v>
      </c>
      <c r="F164" s="200" t="s">
        <v>389</v>
      </c>
      <c r="G164" s="186"/>
      <c r="H164" s="186"/>
      <c r="I164" s="189"/>
      <c r="J164" s="189"/>
      <c r="K164" s="201">
        <f>BK164</f>
        <v>0</v>
      </c>
      <c r="L164" s="186"/>
      <c r="M164" s="191"/>
      <c r="N164" s="192"/>
      <c r="O164" s="193"/>
      <c r="P164" s="193"/>
      <c r="Q164" s="194">
        <f>Q165</f>
        <v>0</v>
      </c>
      <c r="R164" s="194">
        <f>R165</f>
        <v>0</v>
      </c>
      <c r="S164" s="193"/>
      <c r="T164" s="195">
        <f>T165</f>
        <v>0</v>
      </c>
      <c r="U164" s="193"/>
      <c r="V164" s="195">
        <f>V165</f>
        <v>0</v>
      </c>
      <c r="W164" s="193"/>
      <c r="X164" s="196">
        <f>X165</f>
        <v>0</v>
      </c>
      <c r="AR164" s="197" t="s">
        <v>138</v>
      </c>
      <c r="AT164" s="198" t="s">
        <v>75</v>
      </c>
      <c r="AU164" s="198" t="s">
        <v>84</v>
      </c>
      <c r="AY164" s="197" t="s">
        <v>139</v>
      </c>
      <c r="BK164" s="199">
        <f>BK165</f>
        <v>0</v>
      </c>
    </row>
    <row r="165" spans="1:65" s="2" customFormat="1" ht="24.25" customHeight="1">
      <c r="A165" s="31"/>
      <c r="B165" s="32"/>
      <c r="C165" s="202" t="s">
        <v>269</v>
      </c>
      <c r="D165" s="202" t="s">
        <v>142</v>
      </c>
      <c r="E165" s="203" t="s">
        <v>391</v>
      </c>
      <c r="F165" s="204" t="s">
        <v>392</v>
      </c>
      <c r="G165" s="205" t="s">
        <v>393</v>
      </c>
      <c r="H165" s="206">
        <v>1</v>
      </c>
      <c r="I165" s="207"/>
      <c r="J165" s="207"/>
      <c r="K165" s="208">
        <f>ROUND(P165*H165,2)</f>
        <v>0</v>
      </c>
      <c r="L165" s="209"/>
      <c r="M165" s="36"/>
      <c r="N165" s="210" t="s">
        <v>1</v>
      </c>
      <c r="O165" s="211" t="s">
        <v>40</v>
      </c>
      <c r="P165" s="212">
        <f>I165+J165</f>
        <v>0</v>
      </c>
      <c r="Q165" s="212">
        <f>ROUND(I165*H165,2)</f>
        <v>0</v>
      </c>
      <c r="R165" s="212">
        <f>ROUND(J165*H165,2)</f>
        <v>0</v>
      </c>
      <c r="S165" s="72"/>
      <c r="T165" s="213">
        <f>S165*H165</f>
        <v>0</v>
      </c>
      <c r="U165" s="213">
        <v>0</v>
      </c>
      <c r="V165" s="213">
        <f>U165*H165</f>
        <v>0</v>
      </c>
      <c r="W165" s="213">
        <v>0</v>
      </c>
      <c r="X165" s="214">
        <f>W165*H165</f>
        <v>0</v>
      </c>
      <c r="Y165" s="31"/>
      <c r="Z165" s="31"/>
      <c r="AA165" s="31"/>
      <c r="AB165" s="31"/>
      <c r="AC165" s="31"/>
      <c r="AD165" s="31"/>
      <c r="AE165" s="31"/>
      <c r="AR165" s="215" t="s">
        <v>146</v>
      </c>
      <c r="AT165" s="215" t="s">
        <v>142</v>
      </c>
      <c r="AU165" s="215" t="s">
        <v>96</v>
      </c>
      <c r="AY165" s="14" t="s">
        <v>139</v>
      </c>
      <c r="BE165" s="216">
        <f>IF(O165="základná",K165,0)</f>
        <v>0</v>
      </c>
      <c r="BF165" s="216">
        <f>IF(O165="znížená",K165,0)</f>
        <v>0</v>
      </c>
      <c r="BG165" s="216">
        <f>IF(O165="zákl. prenesená",K165,0)</f>
        <v>0</v>
      </c>
      <c r="BH165" s="216">
        <f>IF(O165="zníž. prenesená",K165,0)</f>
        <v>0</v>
      </c>
      <c r="BI165" s="216">
        <f>IF(O165="nulová",K165,0)</f>
        <v>0</v>
      </c>
      <c r="BJ165" s="14" t="s">
        <v>96</v>
      </c>
      <c r="BK165" s="216">
        <f>ROUND(P165*H165,2)</f>
        <v>0</v>
      </c>
      <c r="BL165" s="14" t="s">
        <v>146</v>
      </c>
      <c r="BM165" s="215" t="s">
        <v>496</v>
      </c>
    </row>
    <row r="166" spans="1:65" s="12" customFormat="1" ht="26" customHeight="1">
      <c r="B166" s="185"/>
      <c r="C166" s="186"/>
      <c r="D166" s="187" t="s">
        <v>75</v>
      </c>
      <c r="E166" s="188" t="s">
        <v>395</v>
      </c>
      <c r="F166" s="188" t="s">
        <v>396</v>
      </c>
      <c r="G166" s="186"/>
      <c r="H166" s="186"/>
      <c r="I166" s="189"/>
      <c r="J166" s="189"/>
      <c r="K166" s="190">
        <f>BK166</f>
        <v>0</v>
      </c>
      <c r="L166" s="186"/>
      <c r="M166" s="191"/>
      <c r="N166" s="192"/>
      <c r="O166" s="193"/>
      <c r="P166" s="193"/>
      <c r="Q166" s="194">
        <f>SUM(Q167:Q168)</f>
        <v>0</v>
      </c>
      <c r="R166" s="194">
        <f>SUM(R167:R168)</f>
        <v>0</v>
      </c>
      <c r="S166" s="193"/>
      <c r="T166" s="195">
        <f>SUM(T167:T168)</f>
        <v>0</v>
      </c>
      <c r="U166" s="193"/>
      <c r="V166" s="195">
        <f>SUM(V167:V168)</f>
        <v>0</v>
      </c>
      <c r="W166" s="193"/>
      <c r="X166" s="196">
        <f>SUM(X167:X168)</f>
        <v>0</v>
      </c>
      <c r="AR166" s="197" t="s">
        <v>155</v>
      </c>
      <c r="AT166" s="198" t="s">
        <v>75</v>
      </c>
      <c r="AU166" s="198" t="s">
        <v>76</v>
      </c>
      <c r="AY166" s="197" t="s">
        <v>139</v>
      </c>
      <c r="BK166" s="199">
        <f>SUM(BK167:BK168)</f>
        <v>0</v>
      </c>
    </row>
    <row r="167" spans="1:65" s="2" customFormat="1" ht="16.5" customHeight="1">
      <c r="A167" s="31"/>
      <c r="B167" s="32"/>
      <c r="C167" s="202" t="s">
        <v>273</v>
      </c>
      <c r="D167" s="202" t="s">
        <v>142</v>
      </c>
      <c r="E167" s="203" t="s">
        <v>398</v>
      </c>
      <c r="F167" s="204" t="s">
        <v>399</v>
      </c>
      <c r="G167" s="205" t="s">
        <v>400</v>
      </c>
      <c r="H167" s="206">
        <v>1</v>
      </c>
      <c r="I167" s="207"/>
      <c r="J167" s="207"/>
      <c r="K167" s="208">
        <f>ROUND(P167*H167,2)</f>
        <v>0</v>
      </c>
      <c r="L167" s="209"/>
      <c r="M167" s="36"/>
      <c r="N167" s="210" t="s">
        <v>1</v>
      </c>
      <c r="O167" s="211" t="s">
        <v>40</v>
      </c>
      <c r="P167" s="212">
        <f>I167+J167</f>
        <v>0</v>
      </c>
      <c r="Q167" s="212">
        <f>ROUND(I167*H167,2)</f>
        <v>0</v>
      </c>
      <c r="R167" s="212">
        <f>ROUND(J167*H167,2)</f>
        <v>0</v>
      </c>
      <c r="S167" s="72"/>
      <c r="T167" s="213">
        <f>S167*H167</f>
        <v>0</v>
      </c>
      <c r="U167" s="213">
        <v>0</v>
      </c>
      <c r="V167" s="213">
        <f>U167*H167</f>
        <v>0</v>
      </c>
      <c r="W167" s="213">
        <v>0</v>
      </c>
      <c r="X167" s="214">
        <f>W167*H167</f>
        <v>0</v>
      </c>
      <c r="Y167" s="31"/>
      <c r="Z167" s="31"/>
      <c r="AA167" s="31"/>
      <c r="AB167" s="31"/>
      <c r="AC167" s="31"/>
      <c r="AD167" s="31"/>
      <c r="AE167" s="31"/>
      <c r="AR167" s="215" t="s">
        <v>401</v>
      </c>
      <c r="AT167" s="215" t="s">
        <v>142</v>
      </c>
      <c r="AU167" s="215" t="s">
        <v>84</v>
      </c>
      <c r="AY167" s="14" t="s">
        <v>139</v>
      </c>
      <c r="BE167" s="216">
        <f>IF(O167="základná",K167,0)</f>
        <v>0</v>
      </c>
      <c r="BF167" s="216">
        <f>IF(O167="znížená",K167,0)</f>
        <v>0</v>
      </c>
      <c r="BG167" s="216">
        <f>IF(O167="zákl. prenesená",K167,0)</f>
        <v>0</v>
      </c>
      <c r="BH167" s="216">
        <f>IF(O167="zníž. prenesená",K167,0)</f>
        <v>0</v>
      </c>
      <c r="BI167" s="216">
        <f>IF(O167="nulová",K167,0)</f>
        <v>0</v>
      </c>
      <c r="BJ167" s="14" t="s">
        <v>96</v>
      </c>
      <c r="BK167" s="216">
        <f>ROUND(P167*H167,2)</f>
        <v>0</v>
      </c>
      <c r="BL167" s="14" t="s">
        <v>401</v>
      </c>
      <c r="BM167" s="215" t="s">
        <v>497</v>
      </c>
    </row>
    <row r="168" spans="1:65" s="2" customFormat="1" ht="24">
      <c r="A168" s="31"/>
      <c r="B168" s="32"/>
      <c r="C168" s="33"/>
      <c r="D168" s="227" t="s">
        <v>254</v>
      </c>
      <c r="E168" s="33"/>
      <c r="F168" s="228" t="s">
        <v>403</v>
      </c>
      <c r="G168" s="33"/>
      <c r="H168" s="33"/>
      <c r="I168" s="229"/>
      <c r="J168" s="229"/>
      <c r="K168" s="33"/>
      <c r="L168" s="33"/>
      <c r="M168" s="36"/>
      <c r="N168" s="232"/>
      <c r="O168" s="233"/>
      <c r="P168" s="234"/>
      <c r="Q168" s="234"/>
      <c r="R168" s="234"/>
      <c r="S168" s="234"/>
      <c r="T168" s="234"/>
      <c r="U168" s="234"/>
      <c r="V168" s="234"/>
      <c r="W168" s="234"/>
      <c r="X168" s="235"/>
      <c r="Y168" s="31"/>
      <c r="Z168" s="31"/>
      <c r="AA168" s="31"/>
      <c r="AB168" s="31"/>
      <c r="AC168" s="31"/>
      <c r="AD168" s="31"/>
      <c r="AE168" s="31"/>
      <c r="AT168" s="14" t="s">
        <v>254</v>
      </c>
      <c r="AU168" s="14" t="s">
        <v>84</v>
      </c>
    </row>
    <row r="169" spans="1:65" s="2" customFormat="1" ht="7" customHeight="1">
      <c r="A169" s="31"/>
      <c r="B169" s="55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36"/>
      <c r="N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</row>
  </sheetData>
  <sheetProtection algorithmName="SHA-512" hashValue="1OmW+qFljZWw86lEFgnJbAhbSu6XY+cL/FPzthhPXTemzxO2Vk0X5fMG1fRlamv+e6H4cOi63WH9i7J9sxUedA==" saltValue="YVt1guQXs7Lg56v6Xrw0L0OPJrXievncJ/U9JU+een6XNckR5V1zghexhSWB1LMnF8uQDa0dvG8DTnlsBey8bQ==" spinCount="100000" sheet="1" objects="1" scenarios="1" formatColumns="0" formatRows="0" autoFilter="0"/>
  <autoFilter ref="C121:L168" xr:uid="{00000000-0009-0000-0000-000002000000}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8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91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76</v>
      </c>
    </row>
    <row r="4" spans="1:46" s="1" customFormat="1" ht="25" hidden="1" customHeight="1">
      <c r="B4" s="17"/>
      <c r="D4" s="121" t="s">
        <v>103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26.25" hidden="1" customHeight="1">
      <c r="B7" s="17"/>
      <c r="E7" s="290" t="str">
        <f>'Rekapitulácia stavby'!K6</f>
        <v>SVEREPEC - ZÁKLADNÁ ŠKOLA S MATERSKOU ŠKOLOU, ZNÍŽENIE ENERGETICKEJ NÁROČNOSTI BUDOVY</v>
      </c>
      <c r="F7" s="291"/>
      <c r="G7" s="291"/>
      <c r="H7" s="291"/>
      <c r="M7" s="17"/>
    </row>
    <row r="8" spans="1:46" s="2" customFormat="1" ht="12" hidden="1" customHeight="1">
      <c r="A8" s="31"/>
      <c r="B8" s="36"/>
      <c r="C8" s="31"/>
      <c r="D8" s="123" t="s">
        <v>104</v>
      </c>
      <c r="E8" s="31"/>
      <c r="F8" s="31"/>
      <c r="G8" s="31"/>
      <c r="H8" s="31"/>
      <c r="I8" s="31"/>
      <c r="J8" s="31"/>
      <c r="K8" s="31"/>
      <c r="L8" s="31"/>
      <c r="M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92" t="s">
        <v>498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23" t="s">
        <v>18</v>
      </c>
      <c r="E11" s="31"/>
      <c r="F11" s="114" t="s">
        <v>1</v>
      </c>
      <c r="G11" s="31"/>
      <c r="H11" s="31"/>
      <c r="I11" s="123" t="s">
        <v>19</v>
      </c>
      <c r="J11" s="114" t="s">
        <v>1</v>
      </c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23" t="s">
        <v>20</v>
      </c>
      <c r="E12" s="31"/>
      <c r="F12" s="114" t="s">
        <v>21</v>
      </c>
      <c r="G12" s="31"/>
      <c r="H12" s="31"/>
      <c r="I12" s="123" t="s">
        <v>22</v>
      </c>
      <c r="J12" s="124">
        <f>'Rekapitulácia stavby'!AN8</f>
        <v>0</v>
      </c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23</v>
      </c>
      <c r="E14" s="31"/>
      <c r="F14" s="31"/>
      <c r="G14" s="31"/>
      <c r="H14" s="31"/>
      <c r="I14" s="123" t="s">
        <v>24</v>
      </c>
      <c r="J14" s="114" t="s">
        <v>1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4" t="s">
        <v>25</v>
      </c>
      <c r="F15" s="31"/>
      <c r="G15" s="31"/>
      <c r="H15" s="31"/>
      <c r="I15" s="123" t="s">
        <v>26</v>
      </c>
      <c r="J15" s="114" t="s">
        <v>1</v>
      </c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23" t="s">
        <v>27</v>
      </c>
      <c r="E17" s="31"/>
      <c r="F17" s="31"/>
      <c r="G17" s="31"/>
      <c r="H17" s="31"/>
      <c r="I17" s="123" t="s">
        <v>24</v>
      </c>
      <c r="J17" s="27" t="str">
        <f>'Rekapitulácia stavby'!AN13</f>
        <v>Vyplň údaj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94" t="str">
        <f>'Rekapitulácia stavby'!E14</f>
        <v>Vyplň údaj</v>
      </c>
      <c r="F18" s="295"/>
      <c r="G18" s="295"/>
      <c r="H18" s="295"/>
      <c r="I18" s="123" t="s">
        <v>26</v>
      </c>
      <c r="J18" s="27" t="str">
        <f>'Rekapitulácia stavby'!AN14</f>
        <v>Vyplň údaj</v>
      </c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23" t="s">
        <v>29</v>
      </c>
      <c r="E20" s="31"/>
      <c r="F20" s="31"/>
      <c r="G20" s="31"/>
      <c r="H20" s="31"/>
      <c r="I20" s="123" t="s">
        <v>24</v>
      </c>
      <c r="J20" s="114" t="s">
        <v>1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4" t="s">
        <v>30</v>
      </c>
      <c r="F21" s="31"/>
      <c r="G21" s="31"/>
      <c r="H21" s="31"/>
      <c r="I21" s="123" t="s">
        <v>26</v>
      </c>
      <c r="J21" s="114" t="s">
        <v>1</v>
      </c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23" t="s">
        <v>31</v>
      </c>
      <c r="E23" s="31"/>
      <c r="F23" s="31"/>
      <c r="G23" s="31"/>
      <c r="H23" s="31"/>
      <c r="I23" s="123" t="s">
        <v>24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4" t="s">
        <v>30</v>
      </c>
      <c r="F24" s="31"/>
      <c r="G24" s="31"/>
      <c r="H24" s="31"/>
      <c r="I24" s="123" t="s">
        <v>26</v>
      </c>
      <c r="J24" s="114" t="s">
        <v>1</v>
      </c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23" t="s">
        <v>32</v>
      </c>
      <c r="E26" s="31"/>
      <c r="F26" s="31"/>
      <c r="G26" s="31"/>
      <c r="H26" s="31"/>
      <c r="I26" s="31"/>
      <c r="J26" s="31"/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25"/>
      <c r="B27" s="126"/>
      <c r="C27" s="125"/>
      <c r="D27" s="125"/>
      <c r="E27" s="296" t="s">
        <v>1</v>
      </c>
      <c r="F27" s="296"/>
      <c r="G27" s="296"/>
      <c r="H27" s="296"/>
      <c r="I27" s="125"/>
      <c r="J27" s="125"/>
      <c r="K27" s="125"/>
      <c r="L27" s="125"/>
      <c r="M27" s="127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28"/>
      <c r="E29" s="128"/>
      <c r="F29" s="128"/>
      <c r="G29" s="128"/>
      <c r="H29" s="128"/>
      <c r="I29" s="128"/>
      <c r="J29" s="128"/>
      <c r="K29" s="128"/>
      <c r="L29" s="128"/>
      <c r="M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3" hidden="1">
      <c r="A30" s="31"/>
      <c r="B30" s="36"/>
      <c r="C30" s="31"/>
      <c r="D30" s="31"/>
      <c r="E30" s="123" t="s">
        <v>106</v>
      </c>
      <c r="F30" s="31"/>
      <c r="G30" s="31"/>
      <c r="H30" s="31"/>
      <c r="I30" s="31"/>
      <c r="J30" s="31"/>
      <c r="K30" s="129">
        <f>I96</f>
        <v>0</v>
      </c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3" hidden="1">
      <c r="A31" s="31"/>
      <c r="B31" s="36"/>
      <c r="C31" s="31"/>
      <c r="D31" s="31"/>
      <c r="E31" s="123" t="s">
        <v>107</v>
      </c>
      <c r="F31" s="31"/>
      <c r="G31" s="31"/>
      <c r="H31" s="31"/>
      <c r="I31" s="31"/>
      <c r="J31" s="31"/>
      <c r="K31" s="129">
        <f>J96</f>
        <v>0</v>
      </c>
      <c r="L31" s="31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hidden="1" customHeight="1">
      <c r="A32" s="31"/>
      <c r="B32" s="36"/>
      <c r="C32" s="31"/>
      <c r="D32" s="130" t="s">
        <v>34</v>
      </c>
      <c r="E32" s="31"/>
      <c r="F32" s="31"/>
      <c r="G32" s="31"/>
      <c r="H32" s="31"/>
      <c r="I32" s="31"/>
      <c r="J32" s="31"/>
      <c r="K32" s="131">
        <f>ROUND(K120, 2)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7" hidden="1" customHeight="1">
      <c r="A33" s="31"/>
      <c r="B33" s="36"/>
      <c r="C33" s="31"/>
      <c r="D33" s="128"/>
      <c r="E33" s="128"/>
      <c r="F33" s="128"/>
      <c r="G33" s="128"/>
      <c r="H33" s="128"/>
      <c r="I33" s="128"/>
      <c r="J33" s="128"/>
      <c r="K33" s="128"/>
      <c r="L33" s="128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hidden="1" customHeight="1">
      <c r="A34" s="31"/>
      <c r="B34" s="36"/>
      <c r="C34" s="31"/>
      <c r="D34" s="31"/>
      <c r="E34" s="31"/>
      <c r="F34" s="132" t="s">
        <v>36</v>
      </c>
      <c r="G34" s="31"/>
      <c r="H34" s="31"/>
      <c r="I34" s="132" t="s">
        <v>35</v>
      </c>
      <c r="J34" s="31"/>
      <c r="K34" s="132" t="s">
        <v>37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6"/>
      <c r="C35" s="31"/>
      <c r="D35" s="133" t="s">
        <v>38</v>
      </c>
      <c r="E35" s="134" t="s">
        <v>39</v>
      </c>
      <c r="F35" s="135">
        <f>ROUND((SUM(BE120:BE167)),  2)</f>
        <v>0</v>
      </c>
      <c r="G35" s="136"/>
      <c r="H35" s="136"/>
      <c r="I35" s="137">
        <v>0.2</v>
      </c>
      <c r="J35" s="136"/>
      <c r="K35" s="135">
        <f>ROUND(((SUM(BE120:BE167))*I35),  2)</f>
        <v>0</v>
      </c>
      <c r="L35" s="31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134" t="s">
        <v>40</v>
      </c>
      <c r="F36" s="135">
        <f>ROUND((SUM(BF120:BF167)),  2)</f>
        <v>0</v>
      </c>
      <c r="G36" s="136"/>
      <c r="H36" s="136"/>
      <c r="I36" s="137">
        <v>0.2</v>
      </c>
      <c r="J36" s="136"/>
      <c r="K36" s="135">
        <f>ROUND(((SUM(BF120:BF167))*I36),  2)</f>
        <v>0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31"/>
      <c r="E37" s="123" t="s">
        <v>41</v>
      </c>
      <c r="F37" s="129">
        <f>ROUND((SUM(BG120:BG167)),  2)</f>
        <v>0</v>
      </c>
      <c r="G37" s="31"/>
      <c r="H37" s="31"/>
      <c r="I37" s="138">
        <v>0.2</v>
      </c>
      <c r="J37" s="31"/>
      <c r="K37" s="129">
        <f>0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23" t="s">
        <v>42</v>
      </c>
      <c r="F38" s="129">
        <f>ROUND((SUM(BH120:BH167)),  2)</f>
        <v>0</v>
      </c>
      <c r="G38" s="31"/>
      <c r="H38" s="31"/>
      <c r="I38" s="138">
        <v>0.2</v>
      </c>
      <c r="J38" s="31"/>
      <c r="K38" s="129">
        <f>0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34" t="s">
        <v>43</v>
      </c>
      <c r="F39" s="135">
        <f>ROUND((SUM(BI120:BI167)),  2)</f>
        <v>0</v>
      </c>
      <c r="G39" s="136"/>
      <c r="H39" s="136"/>
      <c r="I39" s="137">
        <v>0</v>
      </c>
      <c r="J39" s="136"/>
      <c r="K39" s="135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7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hidden="1" customHeight="1">
      <c r="A41" s="31"/>
      <c r="B41" s="36"/>
      <c r="C41" s="139"/>
      <c r="D41" s="140" t="s">
        <v>44</v>
      </c>
      <c r="E41" s="141"/>
      <c r="F41" s="141"/>
      <c r="G41" s="142" t="s">
        <v>45</v>
      </c>
      <c r="H41" s="143" t="s">
        <v>46</v>
      </c>
      <c r="I41" s="141"/>
      <c r="J41" s="141"/>
      <c r="K41" s="144">
        <f>SUM(K32:K39)</f>
        <v>0</v>
      </c>
      <c r="L41" s="145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5" hidden="1" customHeight="1">
      <c r="B43" s="17"/>
      <c r="M43" s="17"/>
    </row>
    <row r="44" spans="1:31" s="1" customFormat="1" ht="14.5" hidden="1" customHeight="1">
      <c r="B44" s="17"/>
      <c r="M44" s="17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47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108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hidden="1" customHeight="1">
      <c r="A85" s="31"/>
      <c r="B85" s="32"/>
      <c r="C85" s="33"/>
      <c r="D85" s="33"/>
      <c r="E85" s="297" t="str">
        <f>E7</f>
        <v>SVEREPEC - ZÁKLADNÁ ŠKOLA S MATERSKOU ŠKOLOU, ZNÍŽENIE ENERGETICKEJ NÁROČNOSTI BUDOVY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104</v>
      </c>
      <c r="D86" s="33"/>
      <c r="E86" s="33"/>
      <c r="F86" s="33"/>
      <c r="G86" s="33"/>
      <c r="H86" s="33"/>
      <c r="I86" s="33"/>
      <c r="J86" s="33"/>
      <c r="K86" s="33"/>
      <c r="L86" s="33"/>
      <c r="M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42" t="str">
        <f>E9</f>
        <v>SIL - Vnútorné silové rozvody - kotolňa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KN-C 654/11, k.ú. SVEREPEC, č. súp. 240</v>
      </c>
      <c r="G89" s="33"/>
      <c r="H89" s="33"/>
      <c r="I89" s="26" t="s">
        <v>22</v>
      </c>
      <c r="J89" s="67">
        <f>IF(J12="","",J12)</f>
        <v>0</v>
      </c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5" hidden="1" customHeight="1">
      <c r="A91" s="31"/>
      <c r="B91" s="32"/>
      <c r="C91" s="26" t="s">
        <v>23</v>
      </c>
      <c r="D91" s="33"/>
      <c r="E91" s="33"/>
      <c r="F91" s="24" t="str">
        <f>E15</f>
        <v>OBEC SVEREPEC, OBECNÝ ÚRAD 215, 017 01 POVAŽSKÁ BY</v>
      </c>
      <c r="G91" s="33"/>
      <c r="H91" s="33"/>
      <c r="I91" s="26" t="s">
        <v>29</v>
      </c>
      <c r="J91" s="29" t="str">
        <f>E21</f>
        <v>Brightsol s. r. o.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5" hidden="1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>Brightsol s. r. o.</v>
      </c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7" t="s">
        <v>109</v>
      </c>
      <c r="D94" s="158"/>
      <c r="E94" s="158"/>
      <c r="F94" s="158"/>
      <c r="G94" s="158"/>
      <c r="H94" s="158"/>
      <c r="I94" s="159" t="s">
        <v>110</v>
      </c>
      <c r="J94" s="159" t="s">
        <v>111</v>
      </c>
      <c r="K94" s="159" t="s">
        <v>112</v>
      </c>
      <c r="L94" s="158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60" t="s">
        <v>113</v>
      </c>
      <c r="D96" s="33"/>
      <c r="E96" s="33"/>
      <c r="F96" s="33"/>
      <c r="G96" s="33"/>
      <c r="H96" s="33"/>
      <c r="I96" s="85">
        <f t="shared" ref="I96:J98" si="0">Q120</f>
        <v>0</v>
      </c>
      <c r="J96" s="85">
        <f t="shared" si="0"/>
        <v>0</v>
      </c>
      <c r="K96" s="85">
        <f>K120</f>
        <v>0</v>
      </c>
      <c r="L96" s="33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114</v>
      </c>
    </row>
    <row r="97" spans="1:31" s="9" customFormat="1" ht="25" hidden="1" customHeight="1">
      <c r="B97" s="161"/>
      <c r="C97" s="162"/>
      <c r="D97" s="163" t="s">
        <v>115</v>
      </c>
      <c r="E97" s="164"/>
      <c r="F97" s="164"/>
      <c r="G97" s="164"/>
      <c r="H97" s="164"/>
      <c r="I97" s="165">
        <f t="shared" si="0"/>
        <v>0</v>
      </c>
      <c r="J97" s="165">
        <f t="shared" si="0"/>
        <v>0</v>
      </c>
      <c r="K97" s="165">
        <f>K121</f>
        <v>0</v>
      </c>
      <c r="L97" s="162"/>
      <c r="M97" s="166"/>
    </row>
    <row r="98" spans="1:31" s="10" customFormat="1" ht="20" hidden="1" customHeight="1">
      <c r="B98" s="167"/>
      <c r="C98" s="108"/>
      <c r="D98" s="168" t="s">
        <v>116</v>
      </c>
      <c r="E98" s="169"/>
      <c r="F98" s="169"/>
      <c r="G98" s="169"/>
      <c r="H98" s="169"/>
      <c r="I98" s="170">
        <f t="shared" si="0"/>
        <v>0</v>
      </c>
      <c r="J98" s="170">
        <f t="shared" si="0"/>
        <v>0</v>
      </c>
      <c r="K98" s="170">
        <f>K122</f>
        <v>0</v>
      </c>
      <c r="L98" s="108"/>
      <c r="M98" s="171"/>
    </row>
    <row r="99" spans="1:31" s="10" customFormat="1" ht="20" hidden="1" customHeight="1">
      <c r="B99" s="167"/>
      <c r="C99" s="108"/>
      <c r="D99" s="168" t="s">
        <v>118</v>
      </c>
      <c r="E99" s="169"/>
      <c r="F99" s="169"/>
      <c r="G99" s="169"/>
      <c r="H99" s="169"/>
      <c r="I99" s="170">
        <f>Q163</f>
        <v>0</v>
      </c>
      <c r="J99" s="170">
        <f>R163</f>
        <v>0</v>
      </c>
      <c r="K99" s="170">
        <f>K163</f>
        <v>0</v>
      </c>
      <c r="L99" s="108"/>
      <c r="M99" s="171"/>
    </row>
    <row r="100" spans="1:31" s="9" customFormat="1" ht="25" hidden="1" customHeight="1">
      <c r="B100" s="161"/>
      <c r="C100" s="162"/>
      <c r="D100" s="163" t="s">
        <v>119</v>
      </c>
      <c r="E100" s="164"/>
      <c r="F100" s="164"/>
      <c r="G100" s="164"/>
      <c r="H100" s="164"/>
      <c r="I100" s="165">
        <f>Q165</f>
        <v>0</v>
      </c>
      <c r="J100" s="165">
        <f>R165</f>
        <v>0</v>
      </c>
      <c r="K100" s="165">
        <f>K165</f>
        <v>0</v>
      </c>
      <c r="L100" s="162"/>
      <c r="M100" s="166"/>
    </row>
    <row r="101" spans="1:31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7" hidden="1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ht="11" hidden="1"/>
    <row r="104" spans="1:31" ht="11" hidden="1"/>
    <row r="105" spans="1:31" ht="11" hidden="1"/>
    <row r="106" spans="1:31" s="2" customFormat="1" ht="7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5" customHeight="1">
      <c r="A107" s="31"/>
      <c r="B107" s="32"/>
      <c r="C107" s="20" t="s">
        <v>120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7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6.25" customHeight="1">
      <c r="A110" s="31"/>
      <c r="B110" s="32"/>
      <c r="C110" s="33"/>
      <c r="D110" s="33"/>
      <c r="E110" s="297" t="str">
        <f>E7</f>
        <v>SVEREPEC - ZÁKLADNÁ ŠKOLA S MATERSKOU ŠKOLOU, ZNÍŽENIE ENERGETICKEJ NÁROČNOSTI BUDOVY</v>
      </c>
      <c r="F110" s="298"/>
      <c r="G110" s="298"/>
      <c r="H110" s="298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104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42" t="str">
        <f>E9</f>
        <v>SIL - Vnútorné silové rozvody - kotolňa</v>
      </c>
      <c r="F112" s="299"/>
      <c r="G112" s="299"/>
      <c r="H112" s="299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7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KN-C 654/11, k.ú. SVEREPEC, č. súp. 240</v>
      </c>
      <c r="G114" s="33"/>
      <c r="H114" s="33"/>
      <c r="I114" s="26" t="s">
        <v>22</v>
      </c>
      <c r="J114" s="67">
        <f>IF(J12="","",J12)</f>
        <v>0</v>
      </c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5" customHeight="1">
      <c r="A116" s="31"/>
      <c r="B116" s="32"/>
      <c r="C116" s="26" t="s">
        <v>23</v>
      </c>
      <c r="D116" s="33"/>
      <c r="E116" s="33"/>
      <c r="F116" s="24" t="str">
        <f>E15</f>
        <v>OBEC SVEREPEC, OBECNÝ ÚRAD 215, 017 01 POVAŽSKÁ BY</v>
      </c>
      <c r="G116" s="33"/>
      <c r="H116" s="33"/>
      <c r="I116" s="26" t="s">
        <v>29</v>
      </c>
      <c r="J116" s="29" t="str">
        <f>E21</f>
        <v>Brightsol s. r. o.</v>
      </c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5" customHeight="1">
      <c r="A117" s="31"/>
      <c r="B117" s="32"/>
      <c r="C117" s="26" t="s">
        <v>27</v>
      </c>
      <c r="D117" s="33"/>
      <c r="E117" s="33"/>
      <c r="F117" s="24" t="str">
        <f>IF(E18="","",E18)</f>
        <v>Vyplň údaj</v>
      </c>
      <c r="G117" s="33"/>
      <c r="H117" s="33"/>
      <c r="I117" s="26" t="s">
        <v>31</v>
      </c>
      <c r="J117" s="29" t="str">
        <f>E24</f>
        <v>Brightsol s. r. o.</v>
      </c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2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72"/>
      <c r="B119" s="173"/>
      <c r="C119" s="174" t="s">
        <v>121</v>
      </c>
      <c r="D119" s="175" t="s">
        <v>59</v>
      </c>
      <c r="E119" s="175" t="s">
        <v>55</v>
      </c>
      <c r="F119" s="175" t="s">
        <v>56</v>
      </c>
      <c r="G119" s="175" t="s">
        <v>122</v>
      </c>
      <c r="H119" s="175" t="s">
        <v>123</v>
      </c>
      <c r="I119" s="175" t="s">
        <v>124</v>
      </c>
      <c r="J119" s="175" t="s">
        <v>125</v>
      </c>
      <c r="K119" s="176" t="s">
        <v>112</v>
      </c>
      <c r="L119" s="177" t="s">
        <v>126</v>
      </c>
      <c r="M119" s="178"/>
      <c r="N119" s="76" t="s">
        <v>1</v>
      </c>
      <c r="O119" s="77" t="s">
        <v>38</v>
      </c>
      <c r="P119" s="77" t="s">
        <v>127</v>
      </c>
      <c r="Q119" s="77" t="s">
        <v>128</v>
      </c>
      <c r="R119" s="77" t="s">
        <v>129</v>
      </c>
      <c r="S119" s="77" t="s">
        <v>130</v>
      </c>
      <c r="T119" s="77" t="s">
        <v>131</v>
      </c>
      <c r="U119" s="77" t="s">
        <v>132</v>
      </c>
      <c r="V119" s="77" t="s">
        <v>133</v>
      </c>
      <c r="W119" s="77" t="s">
        <v>134</v>
      </c>
      <c r="X119" s="78" t="s">
        <v>135</v>
      </c>
      <c r="Y119" s="172"/>
      <c r="Z119" s="172"/>
      <c r="AA119" s="172"/>
      <c r="AB119" s="172"/>
      <c r="AC119" s="172"/>
      <c r="AD119" s="172"/>
      <c r="AE119" s="172"/>
    </row>
    <row r="120" spans="1:65" s="2" customFormat="1" ht="22.75" customHeight="1">
      <c r="A120" s="31"/>
      <c r="B120" s="32"/>
      <c r="C120" s="83" t="s">
        <v>113</v>
      </c>
      <c r="D120" s="33"/>
      <c r="E120" s="33"/>
      <c r="F120" s="33"/>
      <c r="G120" s="33"/>
      <c r="H120" s="33"/>
      <c r="I120" s="33"/>
      <c r="J120" s="33"/>
      <c r="K120" s="179">
        <f>BK120</f>
        <v>0</v>
      </c>
      <c r="L120" s="33"/>
      <c r="M120" s="36"/>
      <c r="N120" s="79"/>
      <c r="O120" s="180"/>
      <c r="P120" s="80"/>
      <c r="Q120" s="181">
        <f>Q121+Q165</f>
        <v>0</v>
      </c>
      <c r="R120" s="181">
        <f>R121+R165</f>
        <v>0</v>
      </c>
      <c r="S120" s="80"/>
      <c r="T120" s="182">
        <f>T121+T165</f>
        <v>0</v>
      </c>
      <c r="U120" s="80"/>
      <c r="V120" s="182">
        <f>V121+V165</f>
        <v>3.8380000000000004E-2</v>
      </c>
      <c r="W120" s="80"/>
      <c r="X120" s="183">
        <f>X121+X165</f>
        <v>0</v>
      </c>
      <c r="Y120" s="31"/>
      <c r="Z120" s="31"/>
      <c r="AA120" s="31"/>
      <c r="AB120" s="31"/>
      <c r="AC120" s="31"/>
      <c r="AD120" s="31"/>
      <c r="AE120" s="31"/>
      <c r="AT120" s="14" t="s">
        <v>75</v>
      </c>
      <c r="AU120" s="14" t="s">
        <v>114</v>
      </c>
      <c r="BK120" s="184">
        <f>BK121+BK165</f>
        <v>0</v>
      </c>
    </row>
    <row r="121" spans="1:65" s="12" customFormat="1" ht="26" customHeight="1">
      <c r="B121" s="185"/>
      <c r="C121" s="186"/>
      <c r="D121" s="187" t="s">
        <v>75</v>
      </c>
      <c r="E121" s="188" t="s">
        <v>136</v>
      </c>
      <c r="F121" s="188" t="s">
        <v>137</v>
      </c>
      <c r="G121" s="186"/>
      <c r="H121" s="186"/>
      <c r="I121" s="189"/>
      <c r="J121" s="189"/>
      <c r="K121" s="190">
        <f>BK121</f>
        <v>0</v>
      </c>
      <c r="L121" s="186"/>
      <c r="M121" s="191"/>
      <c r="N121" s="192"/>
      <c r="O121" s="193"/>
      <c r="P121" s="193"/>
      <c r="Q121" s="194">
        <f>Q122+Q163</f>
        <v>0</v>
      </c>
      <c r="R121" s="194">
        <f>R122+R163</f>
        <v>0</v>
      </c>
      <c r="S121" s="193"/>
      <c r="T121" s="195">
        <f>T122+T163</f>
        <v>0</v>
      </c>
      <c r="U121" s="193"/>
      <c r="V121" s="195">
        <f>V122+V163</f>
        <v>3.8380000000000004E-2</v>
      </c>
      <c r="W121" s="193"/>
      <c r="X121" s="196">
        <f>X122+X163</f>
        <v>0</v>
      </c>
      <c r="AR121" s="197" t="s">
        <v>138</v>
      </c>
      <c r="AT121" s="198" t="s">
        <v>75</v>
      </c>
      <c r="AU121" s="198" t="s">
        <v>76</v>
      </c>
      <c r="AY121" s="197" t="s">
        <v>139</v>
      </c>
      <c r="BK121" s="199">
        <f>BK122+BK163</f>
        <v>0</v>
      </c>
    </row>
    <row r="122" spans="1:65" s="12" customFormat="1" ht="22.75" customHeight="1">
      <c r="B122" s="185"/>
      <c r="C122" s="186"/>
      <c r="D122" s="187" t="s">
        <v>75</v>
      </c>
      <c r="E122" s="200" t="s">
        <v>140</v>
      </c>
      <c r="F122" s="200" t="s">
        <v>141</v>
      </c>
      <c r="G122" s="186"/>
      <c r="H122" s="186"/>
      <c r="I122" s="189"/>
      <c r="J122" s="189"/>
      <c r="K122" s="201">
        <f>BK122</f>
        <v>0</v>
      </c>
      <c r="L122" s="186"/>
      <c r="M122" s="191"/>
      <c r="N122" s="192"/>
      <c r="O122" s="193"/>
      <c r="P122" s="193"/>
      <c r="Q122" s="194">
        <f>SUM(Q123:Q162)</f>
        <v>0</v>
      </c>
      <c r="R122" s="194">
        <f>SUM(R123:R162)</f>
        <v>0</v>
      </c>
      <c r="S122" s="193"/>
      <c r="T122" s="195">
        <f>SUM(T123:T162)</f>
        <v>0</v>
      </c>
      <c r="U122" s="193"/>
      <c r="V122" s="195">
        <f>SUM(V123:V162)</f>
        <v>3.8380000000000004E-2</v>
      </c>
      <c r="W122" s="193"/>
      <c r="X122" s="196">
        <f>SUM(X123:X162)</f>
        <v>0</v>
      </c>
      <c r="AR122" s="197" t="s">
        <v>138</v>
      </c>
      <c r="AT122" s="198" t="s">
        <v>75</v>
      </c>
      <c r="AU122" s="198" t="s">
        <v>84</v>
      </c>
      <c r="AY122" s="197" t="s">
        <v>139</v>
      </c>
      <c r="BK122" s="199">
        <f>SUM(BK123:BK162)</f>
        <v>0</v>
      </c>
    </row>
    <row r="123" spans="1:65" s="2" customFormat="1" ht="24.25" customHeight="1">
      <c r="A123" s="31"/>
      <c r="B123" s="32"/>
      <c r="C123" s="202" t="s">
        <v>84</v>
      </c>
      <c r="D123" s="202" t="s">
        <v>142</v>
      </c>
      <c r="E123" s="203" t="s">
        <v>499</v>
      </c>
      <c r="F123" s="204" t="s">
        <v>500</v>
      </c>
      <c r="G123" s="205" t="s">
        <v>400</v>
      </c>
      <c r="H123" s="206">
        <v>1</v>
      </c>
      <c r="I123" s="207"/>
      <c r="J123" s="207"/>
      <c r="K123" s="208">
        <f t="shared" ref="K123:K133" si="1">ROUND(P123*H123,2)</f>
        <v>0</v>
      </c>
      <c r="L123" s="209"/>
      <c r="M123" s="36"/>
      <c r="N123" s="210" t="s">
        <v>1</v>
      </c>
      <c r="O123" s="211" t="s">
        <v>40</v>
      </c>
      <c r="P123" s="212">
        <f t="shared" ref="P123:P133" si="2">I123+J123</f>
        <v>0</v>
      </c>
      <c r="Q123" s="212">
        <f t="shared" ref="Q123:Q133" si="3">ROUND(I123*H123,2)</f>
        <v>0</v>
      </c>
      <c r="R123" s="212">
        <f t="shared" ref="R123:R133" si="4">ROUND(J123*H123,2)</f>
        <v>0</v>
      </c>
      <c r="S123" s="72"/>
      <c r="T123" s="213">
        <f t="shared" ref="T123:T133" si="5">S123*H123</f>
        <v>0</v>
      </c>
      <c r="U123" s="213">
        <v>0</v>
      </c>
      <c r="V123" s="213">
        <f t="shared" ref="V123:V133" si="6">U123*H123</f>
        <v>0</v>
      </c>
      <c r="W123" s="213">
        <v>0</v>
      </c>
      <c r="X123" s="214">
        <f t="shared" ref="X123:X133" si="7">W123*H123</f>
        <v>0</v>
      </c>
      <c r="Y123" s="31"/>
      <c r="Z123" s="31"/>
      <c r="AA123" s="31"/>
      <c r="AB123" s="31"/>
      <c r="AC123" s="31"/>
      <c r="AD123" s="31"/>
      <c r="AE123" s="31"/>
      <c r="AR123" s="215" t="s">
        <v>146</v>
      </c>
      <c r="AT123" s="215" t="s">
        <v>142</v>
      </c>
      <c r="AU123" s="215" t="s">
        <v>96</v>
      </c>
      <c r="AY123" s="14" t="s">
        <v>139</v>
      </c>
      <c r="BE123" s="216">
        <f t="shared" ref="BE123:BE133" si="8">IF(O123="základná",K123,0)</f>
        <v>0</v>
      </c>
      <c r="BF123" s="216">
        <f t="shared" ref="BF123:BF133" si="9">IF(O123="znížená",K123,0)</f>
        <v>0</v>
      </c>
      <c r="BG123" s="216">
        <f t="shared" ref="BG123:BG133" si="10">IF(O123="zákl. prenesená",K123,0)</f>
        <v>0</v>
      </c>
      <c r="BH123" s="216">
        <f t="shared" ref="BH123:BH133" si="11">IF(O123="zníž. prenesená",K123,0)</f>
        <v>0</v>
      </c>
      <c r="BI123" s="216">
        <f t="shared" ref="BI123:BI133" si="12">IF(O123="nulová",K123,0)</f>
        <v>0</v>
      </c>
      <c r="BJ123" s="14" t="s">
        <v>96</v>
      </c>
      <c r="BK123" s="216">
        <f t="shared" ref="BK123:BK133" si="13">ROUND(P123*H123,2)</f>
        <v>0</v>
      </c>
      <c r="BL123" s="14" t="s">
        <v>146</v>
      </c>
      <c r="BM123" s="215" t="s">
        <v>501</v>
      </c>
    </row>
    <row r="124" spans="1:65" s="2" customFormat="1" ht="21.75" customHeight="1">
      <c r="A124" s="31"/>
      <c r="B124" s="32"/>
      <c r="C124" s="202" t="s">
        <v>96</v>
      </c>
      <c r="D124" s="202" t="s">
        <v>142</v>
      </c>
      <c r="E124" s="203" t="s">
        <v>502</v>
      </c>
      <c r="F124" s="204" t="s">
        <v>503</v>
      </c>
      <c r="G124" s="205" t="s">
        <v>145</v>
      </c>
      <c r="H124" s="206">
        <v>17</v>
      </c>
      <c r="I124" s="207"/>
      <c r="J124" s="207"/>
      <c r="K124" s="208">
        <f t="shared" si="1"/>
        <v>0</v>
      </c>
      <c r="L124" s="209"/>
      <c r="M124" s="36"/>
      <c r="N124" s="210" t="s">
        <v>1</v>
      </c>
      <c r="O124" s="211" t="s">
        <v>40</v>
      </c>
      <c r="P124" s="212">
        <f t="shared" si="2"/>
        <v>0</v>
      </c>
      <c r="Q124" s="212">
        <f t="shared" si="3"/>
        <v>0</v>
      </c>
      <c r="R124" s="212">
        <f t="shared" si="4"/>
        <v>0</v>
      </c>
      <c r="S124" s="72"/>
      <c r="T124" s="213">
        <f t="shared" si="5"/>
        <v>0</v>
      </c>
      <c r="U124" s="213">
        <v>0</v>
      </c>
      <c r="V124" s="213">
        <f t="shared" si="6"/>
        <v>0</v>
      </c>
      <c r="W124" s="213">
        <v>0</v>
      </c>
      <c r="X124" s="214">
        <f t="shared" si="7"/>
        <v>0</v>
      </c>
      <c r="Y124" s="31"/>
      <c r="Z124" s="31"/>
      <c r="AA124" s="31"/>
      <c r="AB124" s="31"/>
      <c r="AC124" s="31"/>
      <c r="AD124" s="31"/>
      <c r="AE124" s="31"/>
      <c r="AR124" s="215" t="s">
        <v>146</v>
      </c>
      <c r="AT124" s="215" t="s">
        <v>142</v>
      </c>
      <c r="AU124" s="215" t="s">
        <v>96</v>
      </c>
      <c r="AY124" s="14" t="s">
        <v>139</v>
      </c>
      <c r="BE124" s="216">
        <f t="shared" si="8"/>
        <v>0</v>
      </c>
      <c r="BF124" s="216">
        <f t="shared" si="9"/>
        <v>0</v>
      </c>
      <c r="BG124" s="216">
        <f t="shared" si="10"/>
        <v>0</v>
      </c>
      <c r="BH124" s="216">
        <f t="shared" si="11"/>
        <v>0</v>
      </c>
      <c r="BI124" s="216">
        <f t="shared" si="12"/>
        <v>0</v>
      </c>
      <c r="BJ124" s="14" t="s">
        <v>96</v>
      </c>
      <c r="BK124" s="216">
        <f t="shared" si="13"/>
        <v>0</v>
      </c>
      <c r="BL124" s="14" t="s">
        <v>146</v>
      </c>
      <c r="BM124" s="215" t="s">
        <v>504</v>
      </c>
    </row>
    <row r="125" spans="1:65" s="2" customFormat="1" ht="16.5" customHeight="1">
      <c r="A125" s="31"/>
      <c r="B125" s="32"/>
      <c r="C125" s="217" t="s">
        <v>138</v>
      </c>
      <c r="D125" s="217" t="s">
        <v>136</v>
      </c>
      <c r="E125" s="218" t="s">
        <v>505</v>
      </c>
      <c r="F125" s="219" t="s">
        <v>506</v>
      </c>
      <c r="G125" s="220" t="s">
        <v>145</v>
      </c>
      <c r="H125" s="221">
        <v>17</v>
      </c>
      <c r="I125" s="222"/>
      <c r="J125" s="223"/>
      <c r="K125" s="224">
        <f t="shared" si="1"/>
        <v>0</v>
      </c>
      <c r="L125" s="223"/>
      <c r="M125" s="225"/>
      <c r="N125" s="226" t="s">
        <v>1</v>
      </c>
      <c r="O125" s="211" t="s">
        <v>40</v>
      </c>
      <c r="P125" s="212">
        <f t="shared" si="2"/>
        <v>0</v>
      </c>
      <c r="Q125" s="212">
        <f t="shared" si="3"/>
        <v>0</v>
      </c>
      <c r="R125" s="212">
        <f t="shared" si="4"/>
        <v>0</v>
      </c>
      <c r="S125" s="72"/>
      <c r="T125" s="213">
        <f t="shared" si="5"/>
        <v>0</v>
      </c>
      <c r="U125" s="213">
        <v>4.8000000000000001E-4</v>
      </c>
      <c r="V125" s="213">
        <f t="shared" si="6"/>
        <v>8.1600000000000006E-3</v>
      </c>
      <c r="W125" s="213">
        <v>0</v>
      </c>
      <c r="X125" s="214">
        <f t="shared" si="7"/>
        <v>0</v>
      </c>
      <c r="Y125" s="31"/>
      <c r="Z125" s="31"/>
      <c r="AA125" s="31"/>
      <c r="AB125" s="31"/>
      <c r="AC125" s="31"/>
      <c r="AD125" s="31"/>
      <c r="AE125" s="31"/>
      <c r="AR125" s="215" t="s">
        <v>179</v>
      </c>
      <c r="AT125" s="215" t="s">
        <v>136</v>
      </c>
      <c r="AU125" s="215" t="s">
        <v>96</v>
      </c>
      <c r="AY125" s="14" t="s">
        <v>139</v>
      </c>
      <c r="BE125" s="216">
        <f t="shared" si="8"/>
        <v>0</v>
      </c>
      <c r="BF125" s="216">
        <f t="shared" si="9"/>
        <v>0</v>
      </c>
      <c r="BG125" s="216">
        <f t="shared" si="10"/>
        <v>0</v>
      </c>
      <c r="BH125" s="216">
        <f t="shared" si="11"/>
        <v>0</v>
      </c>
      <c r="BI125" s="216">
        <f t="shared" si="12"/>
        <v>0</v>
      </c>
      <c r="BJ125" s="14" t="s">
        <v>96</v>
      </c>
      <c r="BK125" s="216">
        <f t="shared" si="13"/>
        <v>0</v>
      </c>
      <c r="BL125" s="14" t="s">
        <v>179</v>
      </c>
      <c r="BM125" s="215" t="s">
        <v>507</v>
      </c>
    </row>
    <row r="126" spans="1:65" s="2" customFormat="1" ht="24.25" customHeight="1">
      <c r="A126" s="31"/>
      <c r="B126" s="32"/>
      <c r="C126" s="202" t="s">
        <v>155</v>
      </c>
      <c r="D126" s="202" t="s">
        <v>142</v>
      </c>
      <c r="E126" s="203" t="s">
        <v>508</v>
      </c>
      <c r="F126" s="204" t="s">
        <v>509</v>
      </c>
      <c r="G126" s="205" t="s">
        <v>145</v>
      </c>
      <c r="H126" s="206">
        <v>15</v>
      </c>
      <c r="I126" s="207"/>
      <c r="J126" s="207"/>
      <c r="K126" s="208">
        <f t="shared" si="1"/>
        <v>0</v>
      </c>
      <c r="L126" s="209"/>
      <c r="M126" s="36"/>
      <c r="N126" s="210" t="s">
        <v>1</v>
      </c>
      <c r="O126" s="211" t="s">
        <v>40</v>
      </c>
      <c r="P126" s="212">
        <f t="shared" si="2"/>
        <v>0</v>
      </c>
      <c r="Q126" s="212">
        <f t="shared" si="3"/>
        <v>0</v>
      </c>
      <c r="R126" s="212">
        <f t="shared" si="4"/>
        <v>0</v>
      </c>
      <c r="S126" s="72"/>
      <c r="T126" s="213">
        <f t="shared" si="5"/>
        <v>0</v>
      </c>
      <c r="U126" s="213">
        <v>0</v>
      </c>
      <c r="V126" s="213">
        <f t="shared" si="6"/>
        <v>0</v>
      </c>
      <c r="W126" s="213">
        <v>0</v>
      </c>
      <c r="X126" s="214">
        <f t="shared" si="7"/>
        <v>0</v>
      </c>
      <c r="Y126" s="31"/>
      <c r="Z126" s="31"/>
      <c r="AA126" s="31"/>
      <c r="AB126" s="31"/>
      <c r="AC126" s="31"/>
      <c r="AD126" s="31"/>
      <c r="AE126" s="31"/>
      <c r="AR126" s="215" t="s">
        <v>146</v>
      </c>
      <c r="AT126" s="215" t="s">
        <v>142</v>
      </c>
      <c r="AU126" s="215" t="s">
        <v>96</v>
      </c>
      <c r="AY126" s="14" t="s">
        <v>139</v>
      </c>
      <c r="BE126" s="216">
        <f t="shared" si="8"/>
        <v>0</v>
      </c>
      <c r="BF126" s="216">
        <f t="shared" si="9"/>
        <v>0</v>
      </c>
      <c r="BG126" s="216">
        <f t="shared" si="10"/>
        <v>0</v>
      </c>
      <c r="BH126" s="216">
        <f t="shared" si="11"/>
        <v>0</v>
      </c>
      <c r="BI126" s="216">
        <f t="shared" si="12"/>
        <v>0</v>
      </c>
      <c r="BJ126" s="14" t="s">
        <v>96</v>
      </c>
      <c r="BK126" s="216">
        <f t="shared" si="13"/>
        <v>0</v>
      </c>
      <c r="BL126" s="14" t="s">
        <v>146</v>
      </c>
      <c r="BM126" s="215" t="s">
        <v>510</v>
      </c>
    </row>
    <row r="127" spans="1:65" s="2" customFormat="1" ht="24.25" customHeight="1">
      <c r="A127" s="31"/>
      <c r="B127" s="32"/>
      <c r="C127" s="202" t="s">
        <v>159</v>
      </c>
      <c r="D127" s="202" t="s">
        <v>142</v>
      </c>
      <c r="E127" s="203" t="s">
        <v>511</v>
      </c>
      <c r="F127" s="204" t="s">
        <v>512</v>
      </c>
      <c r="G127" s="205" t="s">
        <v>145</v>
      </c>
      <c r="H127" s="206">
        <v>25</v>
      </c>
      <c r="I127" s="207"/>
      <c r="J127" s="207"/>
      <c r="K127" s="208">
        <f t="shared" si="1"/>
        <v>0</v>
      </c>
      <c r="L127" s="209"/>
      <c r="M127" s="36"/>
      <c r="N127" s="210" t="s">
        <v>1</v>
      </c>
      <c r="O127" s="211" t="s">
        <v>40</v>
      </c>
      <c r="P127" s="212">
        <f t="shared" si="2"/>
        <v>0</v>
      </c>
      <c r="Q127" s="212">
        <f t="shared" si="3"/>
        <v>0</v>
      </c>
      <c r="R127" s="212">
        <f t="shared" si="4"/>
        <v>0</v>
      </c>
      <c r="S127" s="72"/>
      <c r="T127" s="213">
        <f t="shared" si="5"/>
        <v>0</v>
      </c>
      <c r="U127" s="213">
        <v>0</v>
      </c>
      <c r="V127" s="213">
        <f t="shared" si="6"/>
        <v>0</v>
      </c>
      <c r="W127" s="213">
        <v>0</v>
      </c>
      <c r="X127" s="214">
        <f t="shared" si="7"/>
        <v>0</v>
      </c>
      <c r="Y127" s="31"/>
      <c r="Z127" s="31"/>
      <c r="AA127" s="31"/>
      <c r="AB127" s="31"/>
      <c r="AC127" s="31"/>
      <c r="AD127" s="31"/>
      <c r="AE127" s="31"/>
      <c r="AR127" s="215" t="s">
        <v>146</v>
      </c>
      <c r="AT127" s="215" t="s">
        <v>142</v>
      </c>
      <c r="AU127" s="215" t="s">
        <v>96</v>
      </c>
      <c r="AY127" s="14" t="s">
        <v>139</v>
      </c>
      <c r="BE127" s="216">
        <f t="shared" si="8"/>
        <v>0</v>
      </c>
      <c r="BF127" s="216">
        <f t="shared" si="9"/>
        <v>0</v>
      </c>
      <c r="BG127" s="216">
        <f t="shared" si="10"/>
        <v>0</v>
      </c>
      <c r="BH127" s="216">
        <f t="shared" si="11"/>
        <v>0</v>
      </c>
      <c r="BI127" s="216">
        <f t="shared" si="12"/>
        <v>0</v>
      </c>
      <c r="BJ127" s="14" t="s">
        <v>96</v>
      </c>
      <c r="BK127" s="216">
        <f t="shared" si="13"/>
        <v>0</v>
      </c>
      <c r="BL127" s="14" t="s">
        <v>146</v>
      </c>
      <c r="BM127" s="215" t="s">
        <v>513</v>
      </c>
    </row>
    <row r="128" spans="1:65" s="2" customFormat="1" ht="24.25" customHeight="1">
      <c r="A128" s="31"/>
      <c r="B128" s="32"/>
      <c r="C128" s="217" t="s">
        <v>163</v>
      </c>
      <c r="D128" s="217" t="s">
        <v>136</v>
      </c>
      <c r="E128" s="218" t="s">
        <v>514</v>
      </c>
      <c r="F128" s="219" t="s">
        <v>515</v>
      </c>
      <c r="G128" s="220" t="s">
        <v>145</v>
      </c>
      <c r="H128" s="221">
        <v>25</v>
      </c>
      <c r="I128" s="222"/>
      <c r="J128" s="223"/>
      <c r="K128" s="224">
        <f t="shared" si="1"/>
        <v>0</v>
      </c>
      <c r="L128" s="223"/>
      <c r="M128" s="225"/>
      <c r="N128" s="226" t="s">
        <v>1</v>
      </c>
      <c r="O128" s="211" t="s">
        <v>40</v>
      </c>
      <c r="P128" s="212">
        <f t="shared" si="2"/>
        <v>0</v>
      </c>
      <c r="Q128" s="212">
        <f t="shared" si="3"/>
        <v>0</v>
      </c>
      <c r="R128" s="212">
        <f t="shared" si="4"/>
        <v>0</v>
      </c>
      <c r="S128" s="72"/>
      <c r="T128" s="213">
        <f t="shared" si="5"/>
        <v>0</v>
      </c>
      <c r="U128" s="213">
        <v>1.6000000000000001E-4</v>
      </c>
      <c r="V128" s="213">
        <f t="shared" si="6"/>
        <v>4.0000000000000001E-3</v>
      </c>
      <c r="W128" s="213">
        <v>0</v>
      </c>
      <c r="X128" s="214">
        <f t="shared" si="7"/>
        <v>0</v>
      </c>
      <c r="Y128" s="31"/>
      <c r="Z128" s="31"/>
      <c r="AA128" s="31"/>
      <c r="AB128" s="31"/>
      <c r="AC128" s="31"/>
      <c r="AD128" s="31"/>
      <c r="AE128" s="31"/>
      <c r="AR128" s="215" t="s">
        <v>179</v>
      </c>
      <c r="AT128" s="215" t="s">
        <v>136</v>
      </c>
      <c r="AU128" s="215" t="s">
        <v>96</v>
      </c>
      <c r="AY128" s="14" t="s">
        <v>139</v>
      </c>
      <c r="BE128" s="216">
        <f t="shared" si="8"/>
        <v>0</v>
      </c>
      <c r="BF128" s="216">
        <f t="shared" si="9"/>
        <v>0</v>
      </c>
      <c r="BG128" s="216">
        <f t="shared" si="10"/>
        <v>0</v>
      </c>
      <c r="BH128" s="216">
        <f t="shared" si="11"/>
        <v>0</v>
      </c>
      <c r="BI128" s="216">
        <f t="shared" si="12"/>
        <v>0</v>
      </c>
      <c r="BJ128" s="14" t="s">
        <v>96</v>
      </c>
      <c r="BK128" s="216">
        <f t="shared" si="13"/>
        <v>0</v>
      </c>
      <c r="BL128" s="14" t="s">
        <v>179</v>
      </c>
      <c r="BM128" s="215" t="s">
        <v>516</v>
      </c>
    </row>
    <row r="129" spans="1:65" s="2" customFormat="1" ht="16.5" customHeight="1">
      <c r="A129" s="31"/>
      <c r="B129" s="32"/>
      <c r="C129" s="217" t="s">
        <v>167</v>
      </c>
      <c r="D129" s="217" t="s">
        <v>136</v>
      </c>
      <c r="E129" s="218" t="s">
        <v>517</v>
      </c>
      <c r="F129" s="219" t="s">
        <v>518</v>
      </c>
      <c r="G129" s="220" t="s">
        <v>145</v>
      </c>
      <c r="H129" s="221">
        <v>15</v>
      </c>
      <c r="I129" s="222"/>
      <c r="J129" s="223"/>
      <c r="K129" s="224">
        <f t="shared" si="1"/>
        <v>0</v>
      </c>
      <c r="L129" s="223"/>
      <c r="M129" s="225"/>
      <c r="N129" s="226" t="s">
        <v>1</v>
      </c>
      <c r="O129" s="211" t="s">
        <v>40</v>
      </c>
      <c r="P129" s="212">
        <f t="shared" si="2"/>
        <v>0</v>
      </c>
      <c r="Q129" s="212">
        <f t="shared" si="3"/>
        <v>0</v>
      </c>
      <c r="R129" s="212">
        <f t="shared" si="4"/>
        <v>0</v>
      </c>
      <c r="S129" s="72"/>
      <c r="T129" s="213">
        <f t="shared" si="5"/>
        <v>0</v>
      </c>
      <c r="U129" s="213">
        <v>4.0000000000000003E-5</v>
      </c>
      <c r="V129" s="213">
        <f t="shared" si="6"/>
        <v>6.0000000000000006E-4</v>
      </c>
      <c r="W129" s="213">
        <v>0</v>
      </c>
      <c r="X129" s="214">
        <f t="shared" si="7"/>
        <v>0</v>
      </c>
      <c r="Y129" s="31"/>
      <c r="Z129" s="31"/>
      <c r="AA129" s="31"/>
      <c r="AB129" s="31"/>
      <c r="AC129" s="31"/>
      <c r="AD129" s="31"/>
      <c r="AE129" s="31"/>
      <c r="AR129" s="215" t="s">
        <v>179</v>
      </c>
      <c r="AT129" s="215" t="s">
        <v>136</v>
      </c>
      <c r="AU129" s="215" t="s">
        <v>96</v>
      </c>
      <c r="AY129" s="14" t="s">
        <v>139</v>
      </c>
      <c r="BE129" s="216">
        <f t="shared" si="8"/>
        <v>0</v>
      </c>
      <c r="BF129" s="216">
        <f t="shared" si="9"/>
        <v>0</v>
      </c>
      <c r="BG129" s="216">
        <f t="shared" si="10"/>
        <v>0</v>
      </c>
      <c r="BH129" s="216">
        <f t="shared" si="11"/>
        <v>0</v>
      </c>
      <c r="BI129" s="216">
        <f t="shared" si="12"/>
        <v>0</v>
      </c>
      <c r="BJ129" s="14" t="s">
        <v>96</v>
      </c>
      <c r="BK129" s="216">
        <f t="shared" si="13"/>
        <v>0</v>
      </c>
      <c r="BL129" s="14" t="s">
        <v>179</v>
      </c>
      <c r="BM129" s="215" t="s">
        <v>519</v>
      </c>
    </row>
    <row r="130" spans="1:65" s="2" customFormat="1" ht="24.25" customHeight="1">
      <c r="A130" s="31"/>
      <c r="B130" s="32"/>
      <c r="C130" s="202" t="s">
        <v>171</v>
      </c>
      <c r="D130" s="202" t="s">
        <v>142</v>
      </c>
      <c r="E130" s="203" t="s">
        <v>262</v>
      </c>
      <c r="F130" s="204" t="s">
        <v>263</v>
      </c>
      <c r="G130" s="205" t="s">
        <v>150</v>
      </c>
      <c r="H130" s="206">
        <v>15</v>
      </c>
      <c r="I130" s="207"/>
      <c r="J130" s="207"/>
      <c r="K130" s="208">
        <f t="shared" si="1"/>
        <v>0</v>
      </c>
      <c r="L130" s="209"/>
      <c r="M130" s="36"/>
      <c r="N130" s="210" t="s">
        <v>1</v>
      </c>
      <c r="O130" s="211" t="s">
        <v>40</v>
      </c>
      <c r="P130" s="212">
        <f t="shared" si="2"/>
        <v>0</v>
      </c>
      <c r="Q130" s="212">
        <f t="shared" si="3"/>
        <v>0</v>
      </c>
      <c r="R130" s="212">
        <f t="shared" si="4"/>
        <v>0</v>
      </c>
      <c r="S130" s="72"/>
      <c r="T130" s="213">
        <f t="shared" si="5"/>
        <v>0</v>
      </c>
      <c r="U130" s="213">
        <v>0</v>
      </c>
      <c r="V130" s="213">
        <f t="shared" si="6"/>
        <v>0</v>
      </c>
      <c r="W130" s="213">
        <v>0</v>
      </c>
      <c r="X130" s="214">
        <f t="shared" si="7"/>
        <v>0</v>
      </c>
      <c r="Y130" s="31"/>
      <c r="Z130" s="31"/>
      <c r="AA130" s="31"/>
      <c r="AB130" s="31"/>
      <c r="AC130" s="31"/>
      <c r="AD130" s="31"/>
      <c r="AE130" s="31"/>
      <c r="AR130" s="215" t="s">
        <v>146</v>
      </c>
      <c r="AT130" s="215" t="s">
        <v>142</v>
      </c>
      <c r="AU130" s="215" t="s">
        <v>96</v>
      </c>
      <c r="AY130" s="14" t="s">
        <v>139</v>
      </c>
      <c r="BE130" s="216">
        <f t="shared" si="8"/>
        <v>0</v>
      </c>
      <c r="BF130" s="216">
        <f t="shared" si="9"/>
        <v>0</v>
      </c>
      <c r="BG130" s="216">
        <f t="shared" si="10"/>
        <v>0</v>
      </c>
      <c r="BH130" s="216">
        <f t="shared" si="11"/>
        <v>0</v>
      </c>
      <c r="BI130" s="216">
        <f t="shared" si="12"/>
        <v>0</v>
      </c>
      <c r="BJ130" s="14" t="s">
        <v>96</v>
      </c>
      <c r="BK130" s="216">
        <f t="shared" si="13"/>
        <v>0</v>
      </c>
      <c r="BL130" s="14" t="s">
        <v>146</v>
      </c>
      <c r="BM130" s="215" t="s">
        <v>520</v>
      </c>
    </row>
    <row r="131" spans="1:65" s="2" customFormat="1" ht="16.5" customHeight="1">
      <c r="A131" s="31"/>
      <c r="B131" s="32"/>
      <c r="C131" s="217" t="s">
        <v>175</v>
      </c>
      <c r="D131" s="217" t="s">
        <v>136</v>
      </c>
      <c r="E131" s="218" t="s">
        <v>461</v>
      </c>
      <c r="F131" s="219" t="s">
        <v>462</v>
      </c>
      <c r="G131" s="220" t="s">
        <v>150</v>
      </c>
      <c r="H131" s="221">
        <v>15</v>
      </c>
      <c r="I131" s="222"/>
      <c r="J131" s="223"/>
      <c r="K131" s="224">
        <f t="shared" si="1"/>
        <v>0</v>
      </c>
      <c r="L131" s="223"/>
      <c r="M131" s="225"/>
      <c r="N131" s="226" t="s">
        <v>1</v>
      </c>
      <c r="O131" s="211" t="s">
        <v>40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1.0000000000000001E-5</v>
      </c>
      <c r="V131" s="213">
        <f t="shared" si="6"/>
        <v>1.5000000000000001E-4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179</v>
      </c>
      <c r="AT131" s="215" t="s">
        <v>136</v>
      </c>
      <c r="AU131" s="215" t="s">
        <v>96</v>
      </c>
      <c r="AY131" s="14" t="s">
        <v>139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96</v>
      </c>
      <c r="BK131" s="216">
        <f t="shared" si="13"/>
        <v>0</v>
      </c>
      <c r="BL131" s="14" t="s">
        <v>179</v>
      </c>
      <c r="BM131" s="215" t="s">
        <v>521</v>
      </c>
    </row>
    <row r="132" spans="1:65" s="2" customFormat="1" ht="21.75" customHeight="1">
      <c r="A132" s="31"/>
      <c r="B132" s="32"/>
      <c r="C132" s="202" t="s">
        <v>181</v>
      </c>
      <c r="D132" s="202" t="s">
        <v>142</v>
      </c>
      <c r="E132" s="203" t="s">
        <v>522</v>
      </c>
      <c r="F132" s="204" t="s">
        <v>523</v>
      </c>
      <c r="G132" s="205" t="s">
        <v>150</v>
      </c>
      <c r="H132" s="206">
        <v>1</v>
      </c>
      <c r="I132" s="207"/>
      <c r="J132" s="207"/>
      <c r="K132" s="208">
        <f t="shared" si="1"/>
        <v>0</v>
      </c>
      <c r="L132" s="209"/>
      <c r="M132" s="36"/>
      <c r="N132" s="210" t="s">
        <v>1</v>
      </c>
      <c r="O132" s="211" t="s">
        <v>40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146</v>
      </c>
      <c r="AT132" s="215" t="s">
        <v>142</v>
      </c>
      <c r="AU132" s="215" t="s">
        <v>96</v>
      </c>
      <c r="AY132" s="14" t="s">
        <v>139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96</v>
      </c>
      <c r="BK132" s="216">
        <f t="shared" si="13"/>
        <v>0</v>
      </c>
      <c r="BL132" s="14" t="s">
        <v>146</v>
      </c>
      <c r="BM132" s="215" t="s">
        <v>524</v>
      </c>
    </row>
    <row r="133" spans="1:65" s="2" customFormat="1" ht="24.25" customHeight="1">
      <c r="A133" s="31"/>
      <c r="B133" s="32"/>
      <c r="C133" s="217" t="s">
        <v>185</v>
      </c>
      <c r="D133" s="217" t="s">
        <v>136</v>
      </c>
      <c r="E133" s="218" t="s">
        <v>525</v>
      </c>
      <c r="F133" s="219" t="s">
        <v>526</v>
      </c>
      <c r="G133" s="220" t="s">
        <v>400</v>
      </c>
      <c r="H133" s="221">
        <v>1</v>
      </c>
      <c r="I133" s="222"/>
      <c r="J133" s="223"/>
      <c r="K133" s="224">
        <f t="shared" si="1"/>
        <v>0</v>
      </c>
      <c r="L133" s="223"/>
      <c r="M133" s="225"/>
      <c r="N133" s="226" t="s">
        <v>1</v>
      </c>
      <c r="O133" s="211" t="s">
        <v>40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0</v>
      </c>
      <c r="V133" s="213">
        <f t="shared" si="6"/>
        <v>0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259</v>
      </c>
      <c r="AT133" s="215" t="s">
        <v>136</v>
      </c>
      <c r="AU133" s="215" t="s">
        <v>96</v>
      </c>
      <c r="AY133" s="14" t="s">
        <v>139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96</v>
      </c>
      <c r="BK133" s="216">
        <f t="shared" si="13"/>
        <v>0</v>
      </c>
      <c r="BL133" s="14" t="s">
        <v>146</v>
      </c>
      <c r="BM133" s="215" t="s">
        <v>527</v>
      </c>
    </row>
    <row r="134" spans="1:65" s="2" customFormat="1" ht="36">
      <c r="A134" s="31"/>
      <c r="B134" s="32"/>
      <c r="C134" s="33"/>
      <c r="D134" s="227" t="s">
        <v>254</v>
      </c>
      <c r="E134" s="33"/>
      <c r="F134" s="228" t="s">
        <v>528</v>
      </c>
      <c r="G134" s="33"/>
      <c r="H134" s="33"/>
      <c r="I134" s="229"/>
      <c r="J134" s="229"/>
      <c r="K134" s="33"/>
      <c r="L134" s="33"/>
      <c r="M134" s="36"/>
      <c r="N134" s="230"/>
      <c r="O134" s="231"/>
      <c r="P134" s="72"/>
      <c r="Q134" s="72"/>
      <c r="R134" s="72"/>
      <c r="S134" s="72"/>
      <c r="T134" s="72"/>
      <c r="U134" s="72"/>
      <c r="V134" s="72"/>
      <c r="W134" s="72"/>
      <c r="X134" s="73"/>
      <c r="Y134" s="31"/>
      <c r="Z134" s="31"/>
      <c r="AA134" s="31"/>
      <c r="AB134" s="31"/>
      <c r="AC134" s="31"/>
      <c r="AD134" s="31"/>
      <c r="AE134" s="31"/>
      <c r="AT134" s="14" t="s">
        <v>254</v>
      </c>
      <c r="AU134" s="14" t="s">
        <v>96</v>
      </c>
    </row>
    <row r="135" spans="1:65" s="2" customFormat="1" ht="24.25" customHeight="1">
      <c r="A135" s="31"/>
      <c r="B135" s="32"/>
      <c r="C135" s="202" t="s">
        <v>189</v>
      </c>
      <c r="D135" s="202" t="s">
        <v>142</v>
      </c>
      <c r="E135" s="203" t="s">
        <v>529</v>
      </c>
      <c r="F135" s="204" t="s">
        <v>530</v>
      </c>
      <c r="G135" s="205" t="s">
        <v>150</v>
      </c>
      <c r="H135" s="206">
        <v>1</v>
      </c>
      <c r="I135" s="207"/>
      <c r="J135" s="207"/>
      <c r="K135" s="208">
        <f t="shared" ref="K135:K162" si="14">ROUND(P135*H135,2)</f>
        <v>0</v>
      </c>
      <c r="L135" s="209"/>
      <c r="M135" s="36"/>
      <c r="N135" s="210" t="s">
        <v>1</v>
      </c>
      <c r="O135" s="211" t="s">
        <v>40</v>
      </c>
      <c r="P135" s="212">
        <f t="shared" ref="P135:P162" si="15">I135+J135</f>
        <v>0</v>
      </c>
      <c r="Q135" s="212">
        <f t="shared" ref="Q135:Q162" si="16">ROUND(I135*H135,2)</f>
        <v>0</v>
      </c>
      <c r="R135" s="212">
        <f t="shared" ref="R135:R162" si="17">ROUND(J135*H135,2)</f>
        <v>0</v>
      </c>
      <c r="S135" s="72"/>
      <c r="T135" s="213">
        <f t="shared" ref="T135:T162" si="18">S135*H135</f>
        <v>0</v>
      </c>
      <c r="U135" s="213">
        <v>0</v>
      </c>
      <c r="V135" s="213">
        <f t="shared" ref="V135:V162" si="19">U135*H135</f>
        <v>0</v>
      </c>
      <c r="W135" s="213">
        <v>0</v>
      </c>
      <c r="X135" s="214">
        <f t="shared" ref="X135:X162" si="20">W135*H135</f>
        <v>0</v>
      </c>
      <c r="Y135" s="31"/>
      <c r="Z135" s="31"/>
      <c r="AA135" s="31"/>
      <c r="AB135" s="31"/>
      <c r="AC135" s="31"/>
      <c r="AD135" s="31"/>
      <c r="AE135" s="31"/>
      <c r="AR135" s="215" t="s">
        <v>146</v>
      </c>
      <c r="AT135" s="215" t="s">
        <v>142</v>
      </c>
      <c r="AU135" s="215" t="s">
        <v>96</v>
      </c>
      <c r="AY135" s="14" t="s">
        <v>139</v>
      </c>
      <c r="BE135" s="216">
        <f t="shared" ref="BE135:BE162" si="21">IF(O135="základná",K135,0)</f>
        <v>0</v>
      </c>
      <c r="BF135" s="216">
        <f t="shared" ref="BF135:BF162" si="22">IF(O135="znížená",K135,0)</f>
        <v>0</v>
      </c>
      <c r="BG135" s="216">
        <f t="shared" ref="BG135:BG162" si="23">IF(O135="zákl. prenesená",K135,0)</f>
        <v>0</v>
      </c>
      <c r="BH135" s="216">
        <f t="shared" ref="BH135:BH162" si="24">IF(O135="zníž. prenesená",K135,0)</f>
        <v>0</v>
      </c>
      <c r="BI135" s="216">
        <f t="shared" ref="BI135:BI162" si="25">IF(O135="nulová",K135,0)</f>
        <v>0</v>
      </c>
      <c r="BJ135" s="14" t="s">
        <v>96</v>
      </c>
      <c r="BK135" s="216">
        <f t="shared" ref="BK135:BK162" si="26">ROUND(P135*H135,2)</f>
        <v>0</v>
      </c>
      <c r="BL135" s="14" t="s">
        <v>146</v>
      </c>
      <c r="BM135" s="215" t="s">
        <v>531</v>
      </c>
    </row>
    <row r="136" spans="1:65" s="2" customFormat="1" ht="24.25" customHeight="1">
      <c r="A136" s="31"/>
      <c r="B136" s="32"/>
      <c r="C136" s="217" t="s">
        <v>193</v>
      </c>
      <c r="D136" s="217" t="s">
        <v>136</v>
      </c>
      <c r="E136" s="218" t="s">
        <v>532</v>
      </c>
      <c r="F136" s="219" t="s">
        <v>533</v>
      </c>
      <c r="G136" s="220" t="s">
        <v>150</v>
      </c>
      <c r="H136" s="221">
        <v>1</v>
      </c>
      <c r="I136" s="222"/>
      <c r="J136" s="223"/>
      <c r="K136" s="224">
        <f t="shared" si="14"/>
        <v>0</v>
      </c>
      <c r="L136" s="223"/>
      <c r="M136" s="225"/>
      <c r="N136" s="226" t="s">
        <v>1</v>
      </c>
      <c r="O136" s="211" t="s">
        <v>40</v>
      </c>
      <c r="P136" s="212">
        <f t="shared" si="15"/>
        <v>0</v>
      </c>
      <c r="Q136" s="212">
        <f t="shared" si="16"/>
        <v>0</v>
      </c>
      <c r="R136" s="212">
        <f t="shared" si="17"/>
        <v>0</v>
      </c>
      <c r="S136" s="72"/>
      <c r="T136" s="213">
        <f t="shared" si="18"/>
        <v>0</v>
      </c>
      <c r="U136" s="213">
        <v>2.7999999999999998E-4</v>
      </c>
      <c r="V136" s="213">
        <f t="shared" si="19"/>
        <v>2.7999999999999998E-4</v>
      </c>
      <c r="W136" s="213">
        <v>0</v>
      </c>
      <c r="X136" s="214">
        <f t="shared" si="20"/>
        <v>0</v>
      </c>
      <c r="Y136" s="31"/>
      <c r="Z136" s="31"/>
      <c r="AA136" s="31"/>
      <c r="AB136" s="31"/>
      <c r="AC136" s="31"/>
      <c r="AD136" s="31"/>
      <c r="AE136" s="31"/>
      <c r="AR136" s="215" t="s">
        <v>179</v>
      </c>
      <c r="AT136" s="215" t="s">
        <v>136</v>
      </c>
      <c r="AU136" s="215" t="s">
        <v>96</v>
      </c>
      <c r="AY136" s="14" t="s">
        <v>139</v>
      </c>
      <c r="BE136" s="216">
        <f t="shared" si="21"/>
        <v>0</v>
      </c>
      <c r="BF136" s="216">
        <f t="shared" si="22"/>
        <v>0</v>
      </c>
      <c r="BG136" s="216">
        <f t="shared" si="23"/>
        <v>0</v>
      </c>
      <c r="BH136" s="216">
        <f t="shared" si="24"/>
        <v>0</v>
      </c>
      <c r="BI136" s="216">
        <f t="shared" si="25"/>
        <v>0</v>
      </c>
      <c r="BJ136" s="14" t="s">
        <v>96</v>
      </c>
      <c r="BK136" s="216">
        <f t="shared" si="26"/>
        <v>0</v>
      </c>
      <c r="BL136" s="14" t="s">
        <v>179</v>
      </c>
      <c r="BM136" s="215" t="s">
        <v>534</v>
      </c>
    </row>
    <row r="137" spans="1:65" s="2" customFormat="1" ht="16.5" customHeight="1">
      <c r="A137" s="31"/>
      <c r="B137" s="32"/>
      <c r="C137" s="217" t="s">
        <v>197</v>
      </c>
      <c r="D137" s="217" t="s">
        <v>136</v>
      </c>
      <c r="E137" s="218" t="s">
        <v>535</v>
      </c>
      <c r="F137" s="219" t="s">
        <v>536</v>
      </c>
      <c r="G137" s="220" t="s">
        <v>150</v>
      </c>
      <c r="H137" s="221">
        <v>1</v>
      </c>
      <c r="I137" s="222"/>
      <c r="J137" s="223"/>
      <c r="K137" s="224">
        <f t="shared" si="14"/>
        <v>0</v>
      </c>
      <c r="L137" s="223"/>
      <c r="M137" s="225"/>
      <c r="N137" s="226" t="s">
        <v>1</v>
      </c>
      <c r="O137" s="211" t="s">
        <v>40</v>
      </c>
      <c r="P137" s="212">
        <f t="shared" si="15"/>
        <v>0</v>
      </c>
      <c r="Q137" s="212">
        <f t="shared" si="16"/>
        <v>0</v>
      </c>
      <c r="R137" s="212">
        <f t="shared" si="17"/>
        <v>0</v>
      </c>
      <c r="S137" s="72"/>
      <c r="T137" s="213">
        <f t="shared" si="18"/>
        <v>0</v>
      </c>
      <c r="U137" s="213">
        <v>2.4000000000000001E-4</v>
      </c>
      <c r="V137" s="213">
        <f t="shared" si="19"/>
        <v>2.4000000000000001E-4</v>
      </c>
      <c r="W137" s="213">
        <v>0</v>
      </c>
      <c r="X137" s="214">
        <f t="shared" si="20"/>
        <v>0</v>
      </c>
      <c r="Y137" s="31"/>
      <c r="Z137" s="31"/>
      <c r="AA137" s="31"/>
      <c r="AB137" s="31"/>
      <c r="AC137" s="31"/>
      <c r="AD137" s="31"/>
      <c r="AE137" s="31"/>
      <c r="AR137" s="215" t="s">
        <v>179</v>
      </c>
      <c r="AT137" s="215" t="s">
        <v>136</v>
      </c>
      <c r="AU137" s="215" t="s">
        <v>96</v>
      </c>
      <c r="AY137" s="14" t="s">
        <v>139</v>
      </c>
      <c r="BE137" s="216">
        <f t="shared" si="21"/>
        <v>0</v>
      </c>
      <c r="BF137" s="216">
        <f t="shared" si="22"/>
        <v>0</v>
      </c>
      <c r="BG137" s="216">
        <f t="shared" si="23"/>
        <v>0</v>
      </c>
      <c r="BH137" s="216">
        <f t="shared" si="24"/>
        <v>0</v>
      </c>
      <c r="BI137" s="216">
        <f t="shared" si="25"/>
        <v>0</v>
      </c>
      <c r="BJ137" s="14" t="s">
        <v>96</v>
      </c>
      <c r="BK137" s="216">
        <f t="shared" si="26"/>
        <v>0</v>
      </c>
      <c r="BL137" s="14" t="s">
        <v>179</v>
      </c>
      <c r="BM137" s="215" t="s">
        <v>537</v>
      </c>
    </row>
    <row r="138" spans="1:65" s="2" customFormat="1" ht="33" customHeight="1">
      <c r="A138" s="31"/>
      <c r="B138" s="32"/>
      <c r="C138" s="202" t="s">
        <v>201</v>
      </c>
      <c r="D138" s="202" t="s">
        <v>142</v>
      </c>
      <c r="E138" s="203" t="s">
        <v>538</v>
      </c>
      <c r="F138" s="204" t="s">
        <v>539</v>
      </c>
      <c r="G138" s="205" t="s">
        <v>145</v>
      </c>
      <c r="H138" s="206">
        <v>50</v>
      </c>
      <c r="I138" s="207"/>
      <c r="J138" s="207"/>
      <c r="K138" s="208">
        <f t="shared" si="14"/>
        <v>0</v>
      </c>
      <c r="L138" s="209"/>
      <c r="M138" s="36"/>
      <c r="N138" s="210" t="s">
        <v>1</v>
      </c>
      <c r="O138" s="211" t="s">
        <v>40</v>
      </c>
      <c r="P138" s="212">
        <f t="shared" si="15"/>
        <v>0</v>
      </c>
      <c r="Q138" s="212">
        <f t="shared" si="16"/>
        <v>0</v>
      </c>
      <c r="R138" s="212">
        <f t="shared" si="17"/>
        <v>0</v>
      </c>
      <c r="S138" s="72"/>
      <c r="T138" s="213">
        <f t="shared" si="18"/>
        <v>0</v>
      </c>
      <c r="U138" s="213">
        <v>0</v>
      </c>
      <c r="V138" s="213">
        <f t="shared" si="19"/>
        <v>0</v>
      </c>
      <c r="W138" s="213">
        <v>0</v>
      </c>
      <c r="X138" s="214">
        <f t="shared" si="20"/>
        <v>0</v>
      </c>
      <c r="Y138" s="31"/>
      <c r="Z138" s="31"/>
      <c r="AA138" s="31"/>
      <c r="AB138" s="31"/>
      <c r="AC138" s="31"/>
      <c r="AD138" s="31"/>
      <c r="AE138" s="31"/>
      <c r="AR138" s="215" t="s">
        <v>146</v>
      </c>
      <c r="AT138" s="215" t="s">
        <v>142</v>
      </c>
      <c r="AU138" s="215" t="s">
        <v>96</v>
      </c>
      <c r="AY138" s="14" t="s">
        <v>139</v>
      </c>
      <c r="BE138" s="216">
        <f t="shared" si="21"/>
        <v>0</v>
      </c>
      <c r="BF138" s="216">
        <f t="shared" si="22"/>
        <v>0</v>
      </c>
      <c r="BG138" s="216">
        <f t="shared" si="23"/>
        <v>0</v>
      </c>
      <c r="BH138" s="216">
        <f t="shared" si="24"/>
        <v>0</v>
      </c>
      <c r="BI138" s="216">
        <f t="shared" si="25"/>
        <v>0</v>
      </c>
      <c r="BJ138" s="14" t="s">
        <v>96</v>
      </c>
      <c r="BK138" s="216">
        <f t="shared" si="26"/>
        <v>0</v>
      </c>
      <c r="BL138" s="14" t="s">
        <v>146</v>
      </c>
      <c r="BM138" s="215" t="s">
        <v>540</v>
      </c>
    </row>
    <row r="139" spans="1:65" s="2" customFormat="1" ht="16.5" customHeight="1">
      <c r="A139" s="31"/>
      <c r="B139" s="32"/>
      <c r="C139" s="217" t="s">
        <v>205</v>
      </c>
      <c r="D139" s="217" t="s">
        <v>136</v>
      </c>
      <c r="E139" s="218" t="s">
        <v>541</v>
      </c>
      <c r="F139" s="219" t="s">
        <v>542</v>
      </c>
      <c r="G139" s="220" t="s">
        <v>145</v>
      </c>
      <c r="H139" s="221">
        <v>50</v>
      </c>
      <c r="I139" s="222"/>
      <c r="J139" s="223"/>
      <c r="K139" s="224">
        <f t="shared" si="14"/>
        <v>0</v>
      </c>
      <c r="L139" s="223"/>
      <c r="M139" s="225"/>
      <c r="N139" s="226" t="s">
        <v>1</v>
      </c>
      <c r="O139" s="211" t="s">
        <v>40</v>
      </c>
      <c r="P139" s="212">
        <f t="shared" si="15"/>
        <v>0</v>
      </c>
      <c r="Q139" s="212">
        <f t="shared" si="16"/>
        <v>0</v>
      </c>
      <c r="R139" s="212">
        <f t="shared" si="17"/>
        <v>0</v>
      </c>
      <c r="S139" s="72"/>
      <c r="T139" s="213">
        <f t="shared" si="18"/>
        <v>0</v>
      </c>
      <c r="U139" s="213">
        <v>8.0000000000000007E-5</v>
      </c>
      <c r="V139" s="213">
        <f t="shared" si="19"/>
        <v>4.0000000000000001E-3</v>
      </c>
      <c r="W139" s="213">
        <v>0</v>
      </c>
      <c r="X139" s="214">
        <f t="shared" si="20"/>
        <v>0</v>
      </c>
      <c r="Y139" s="31"/>
      <c r="Z139" s="31"/>
      <c r="AA139" s="31"/>
      <c r="AB139" s="31"/>
      <c r="AC139" s="31"/>
      <c r="AD139" s="31"/>
      <c r="AE139" s="31"/>
      <c r="AR139" s="215" t="s">
        <v>179</v>
      </c>
      <c r="AT139" s="215" t="s">
        <v>136</v>
      </c>
      <c r="AU139" s="215" t="s">
        <v>96</v>
      </c>
      <c r="AY139" s="14" t="s">
        <v>139</v>
      </c>
      <c r="BE139" s="216">
        <f t="shared" si="21"/>
        <v>0</v>
      </c>
      <c r="BF139" s="216">
        <f t="shared" si="22"/>
        <v>0</v>
      </c>
      <c r="BG139" s="216">
        <f t="shared" si="23"/>
        <v>0</v>
      </c>
      <c r="BH139" s="216">
        <f t="shared" si="24"/>
        <v>0</v>
      </c>
      <c r="BI139" s="216">
        <f t="shared" si="25"/>
        <v>0</v>
      </c>
      <c r="BJ139" s="14" t="s">
        <v>96</v>
      </c>
      <c r="BK139" s="216">
        <f t="shared" si="26"/>
        <v>0</v>
      </c>
      <c r="BL139" s="14" t="s">
        <v>179</v>
      </c>
      <c r="BM139" s="215" t="s">
        <v>543</v>
      </c>
    </row>
    <row r="140" spans="1:65" s="2" customFormat="1" ht="24.25" customHeight="1">
      <c r="A140" s="31"/>
      <c r="B140" s="32"/>
      <c r="C140" s="202" t="s">
        <v>209</v>
      </c>
      <c r="D140" s="202" t="s">
        <v>142</v>
      </c>
      <c r="E140" s="203" t="s">
        <v>544</v>
      </c>
      <c r="F140" s="204" t="s">
        <v>545</v>
      </c>
      <c r="G140" s="205" t="s">
        <v>150</v>
      </c>
      <c r="H140" s="206">
        <v>20</v>
      </c>
      <c r="I140" s="207"/>
      <c r="J140" s="207"/>
      <c r="K140" s="208">
        <f t="shared" si="14"/>
        <v>0</v>
      </c>
      <c r="L140" s="209"/>
      <c r="M140" s="36"/>
      <c r="N140" s="210" t="s">
        <v>1</v>
      </c>
      <c r="O140" s="211" t="s">
        <v>40</v>
      </c>
      <c r="P140" s="212">
        <f t="shared" si="15"/>
        <v>0</v>
      </c>
      <c r="Q140" s="212">
        <f t="shared" si="16"/>
        <v>0</v>
      </c>
      <c r="R140" s="212">
        <f t="shared" si="17"/>
        <v>0</v>
      </c>
      <c r="S140" s="72"/>
      <c r="T140" s="213">
        <f t="shared" si="18"/>
        <v>0</v>
      </c>
      <c r="U140" s="213">
        <v>0</v>
      </c>
      <c r="V140" s="213">
        <f t="shared" si="19"/>
        <v>0</v>
      </c>
      <c r="W140" s="213">
        <v>0</v>
      </c>
      <c r="X140" s="214">
        <f t="shared" si="20"/>
        <v>0</v>
      </c>
      <c r="Y140" s="31"/>
      <c r="Z140" s="31"/>
      <c r="AA140" s="31"/>
      <c r="AB140" s="31"/>
      <c r="AC140" s="31"/>
      <c r="AD140" s="31"/>
      <c r="AE140" s="31"/>
      <c r="AR140" s="215" t="s">
        <v>146</v>
      </c>
      <c r="AT140" s="215" t="s">
        <v>142</v>
      </c>
      <c r="AU140" s="215" t="s">
        <v>96</v>
      </c>
      <c r="AY140" s="14" t="s">
        <v>139</v>
      </c>
      <c r="BE140" s="216">
        <f t="shared" si="21"/>
        <v>0</v>
      </c>
      <c r="BF140" s="216">
        <f t="shared" si="22"/>
        <v>0</v>
      </c>
      <c r="BG140" s="216">
        <f t="shared" si="23"/>
        <v>0</v>
      </c>
      <c r="BH140" s="216">
        <f t="shared" si="24"/>
        <v>0</v>
      </c>
      <c r="BI140" s="216">
        <f t="shared" si="25"/>
        <v>0</v>
      </c>
      <c r="BJ140" s="14" t="s">
        <v>96</v>
      </c>
      <c r="BK140" s="216">
        <f t="shared" si="26"/>
        <v>0</v>
      </c>
      <c r="BL140" s="14" t="s">
        <v>146</v>
      </c>
      <c r="BM140" s="215" t="s">
        <v>546</v>
      </c>
    </row>
    <row r="141" spans="1:65" s="2" customFormat="1" ht="16.5" customHeight="1">
      <c r="A141" s="31"/>
      <c r="B141" s="32"/>
      <c r="C141" s="217" t="s">
        <v>213</v>
      </c>
      <c r="D141" s="217" t="s">
        <v>136</v>
      </c>
      <c r="E141" s="218" t="s">
        <v>547</v>
      </c>
      <c r="F141" s="219" t="s">
        <v>548</v>
      </c>
      <c r="G141" s="220" t="s">
        <v>150</v>
      </c>
      <c r="H141" s="221">
        <v>20</v>
      </c>
      <c r="I141" s="222"/>
      <c r="J141" s="223"/>
      <c r="K141" s="224">
        <f t="shared" si="14"/>
        <v>0</v>
      </c>
      <c r="L141" s="223"/>
      <c r="M141" s="225"/>
      <c r="N141" s="226" t="s">
        <v>1</v>
      </c>
      <c r="O141" s="211" t="s">
        <v>40</v>
      </c>
      <c r="P141" s="212">
        <f t="shared" si="15"/>
        <v>0</v>
      </c>
      <c r="Q141" s="212">
        <f t="shared" si="16"/>
        <v>0</v>
      </c>
      <c r="R141" s="212">
        <f t="shared" si="17"/>
        <v>0</v>
      </c>
      <c r="S141" s="72"/>
      <c r="T141" s="213">
        <f t="shared" si="18"/>
        <v>0</v>
      </c>
      <c r="U141" s="213">
        <v>1E-4</v>
      </c>
      <c r="V141" s="213">
        <f t="shared" si="19"/>
        <v>2E-3</v>
      </c>
      <c r="W141" s="213">
        <v>0</v>
      </c>
      <c r="X141" s="214">
        <f t="shared" si="20"/>
        <v>0</v>
      </c>
      <c r="Y141" s="31"/>
      <c r="Z141" s="31"/>
      <c r="AA141" s="31"/>
      <c r="AB141" s="31"/>
      <c r="AC141" s="31"/>
      <c r="AD141" s="31"/>
      <c r="AE141" s="31"/>
      <c r="AR141" s="215" t="s">
        <v>179</v>
      </c>
      <c r="AT141" s="215" t="s">
        <v>136</v>
      </c>
      <c r="AU141" s="215" t="s">
        <v>96</v>
      </c>
      <c r="AY141" s="14" t="s">
        <v>139</v>
      </c>
      <c r="BE141" s="216">
        <f t="shared" si="21"/>
        <v>0</v>
      </c>
      <c r="BF141" s="216">
        <f t="shared" si="22"/>
        <v>0</v>
      </c>
      <c r="BG141" s="216">
        <f t="shared" si="23"/>
        <v>0</v>
      </c>
      <c r="BH141" s="216">
        <f t="shared" si="24"/>
        <v>0</v>
      </c>
      <c r="BI141" s="216">
        <f t="shared" si="25"/>
        <v>0</v>
      </c>
      <c r="BJ141" s="14" t="s">
        <v>96</v>
      </c>
      <c r="BK141" s="216">
        <f t="shared" si="26"/>
        <v>0</v>
      </c>
      <c r="BL141" s="14" t="s">
        <v>179</v>
      </c>
      <c r="BM141" s="215" t="s">
        <v>549</v>
      </c>
    </row>
    <row r="142" spans="1:65" s="2" customFormat="1" ht="24.25" customHeight="1">
      <c r="A142" s="31"/>
      <c r="B142" s="32"/>
      <c r="C142" s="217" t="s">
        <v>215</v>
      </c>
      <c r="D142" s="217" t="s">
        <v>136</v>
      </c>
      <c r="E142" s="218" t="s">
        <v>550</v>
      </c>
      <c r="F142" s="219" t="s">
        <v>551</v>
      </c>
      <c r="G142" s="220" t="s">
        <v>150</v>
      </c>
      <c r="H142" s="221">
        <v>20</v>
      </c>
      <c r="I142" s="222"/>
      <c r="J142" s="223"/>
      <c r="K142" s="224">
        <f t="shared" si="14"/>
        <v>0</v>
      </c>
      <c r="L142" s="223"/>
      <c r="M142" s="225"/>
      <c r="N142" s="226" t="s">
        <v>1</v>
      </c>
      <c r="O142" s="211" t="s">
        <v>40</v>
      </c>
      <c r="P142" s="212">
        <f t="shared" si="15"/>
        <v>0</v>
      </c>
      <c r="Q142" s="212">
        <f t="shared" si="16"/>
        <v>0</v>
      </c>
      <c r="R142" s="212">
        <f t="shared" si="17"/>
        <v>0</v>
      </c>
      <c r="S142" s="72"/>
      <c r="T142" s="213">
        <f t="shared" si="18"/>
        <v>0</v>
      </c>
      <c r="U142" s="213">
        <v>3.0000000000000001E-5</v>
      </c>
      <c r="V142" s="213">
        <f t="shared" si="19"/>
        <v>6.0000000000000006E-4</v>
      </c>
      <c r="W142" s="213">
        <v>0</v>
      </c>
      <c r="X142" s="214">
        <f t="shared" si="20"/>
        <v>0</v>
      </c>
      <c r="Y142" s="31"/>
      <c r="Z142" s="31"/>
      <c r="AA142" s="31"/>
      <c r="AB142" s="31"/>
      <c r="AC142" s="31"/>
      <c r="AD142" s="31"/>
      <c r="AE142" s="31"/>
      <c r="AR142" s="215" t="s">
        <v>179</v>
      </c>
      <c r="AT142" s="215" t="s">
        <v>136</v>
      </c>
      <c r="AU142" s="215" t="s">
        <v>96</v>
      </c>
      <c r="AY142" s="14" t="s">
        <v>139</v>
      </c>
      <c r="BE142" s="216">
        <f t="shared" si="21"/>
        <v>0</v>
      </c>
      <c r="BF142" s="216">
        <f t="shared" si="22"/>
        <v>0</v>
      </c>
      <c r="BG142" s="216">
        <f t="shared" si="23"/>
        <v>0</v>
      </c>
      <c r="BH142" s="216">
        <f t="shared" si="24"/>
        <v>0</v>
      </c>
      <c r="BI142" s="216">
        <f t="shared" si="25"/>
        <v>0</v>
      </c>
      <c r="BJ142" s="14" t="s">
        <v>96</v>
      </c>
      <c r="BK142" s="216">
        <f t="shared" si="26"/>
        <v>0</v>
      </c>
      <c r="BL142" s="14" t="s">
        <v>179</v>
      </c>
      <c r="BM142" s="215" t="s">
        <v>552</v>
      </c>
    </row>
    <row r="143" spans="1:65" s="2" customFormat="1" ht="24.25" customHeight="1">
      <c r="A143" s="31"/>
      <c r="B143" s="32"/>
      <c r="C143" s="202" t="s">
        <v>8</v>
      </c>
      <c r="D143" s="202" t="s">
        <v>142</v>
      </c>
      <c r="E143" s="203" t="s">
        <v>553</v>
      </c>
      <c r="F143" s="204" t="s">
        <v>554</v>
      </c>
      <c r="G143" s="205" t="s">
        <v>145</v>
      </c>
      <c r="H143" s="206">
        <v>50</v>
      </c>
      <c r="I143" s="207"/>
      <c r="J143" s="207"/>
      <c r="K143" s="208">
        <f t="shared" si="14"/>
        <v>0</v>
      </c>
      <c r="L143" s="209"/>
      <c r="M143" s="36"/>
      <c r="N143" s="210" t="s">
        <v>1</v>
      </c>
      <c r="O143" s="211" t="s">
        <v>40</v>
      </c>
      <c r="P143" s="212">
        <f t="shared" si="15"/>
        <v>0</v>
      </c>
      <c r="Q143" s="212">
        <f t="shared" si="16"/>
        <v>0</v>
      </c>
      <c r="R143" s="212">
        <f t="shared" si="17"/>
        <v>0</v>
      </c>
      <c r="S143" s="72"/>
      <c r="T143" s="213">
        <f t="shared" si="18"/>
        <v>0</v>
      </c>
      <c r="U143" s="213">
        <v>0</v>
      </c>
      <c r="V143" s="213">
        <f t="shared" si="19"/>
        <v>0</v>
      </c>
      <c r="W143" s="213">
        <v>0</v>
      </c>
      <c r="X143" s="214">
        <f t="shared" si="20"/>
        <v>0</v>
      </c>
      <c r="Y143" s="31"/>
      <c r="Z143" s="31"/>
      <c r="AA143" s="31"/>
      <c r="AB143" s="31"/>
      <c r="AC143" s="31"/>
      <c r="AD143" s="31"/>
      <c r="AE143" s="31"/>
      <c r="AR143" s="215" t="s">
        <v>146</v>
      </c>
      <c r="AT143" s="215" t="s">
        <v>142</v>
      </c>
      <c r="AU143" s="215" t="s">
        <v>96</v>
      </c>
      <c r="AY143" s="14" t="s">
        <v>139</v>
      </c>
      <c r="BE143" s="216">
        <f t="shared" si="21"/>
        <v>0</v>
      </c>
      <c r="BF143" s="216">
        <f t="shared" si="22"/>
        <v>0</v>
      </c>
      <c r="BG143" s="216">
        <f t="shared" si="23"/>
        <v>0</v>
      </c>
      <c r="BH143" s="216">
        <f t="shared" si="24"/>
        <v>0</v>
      </c>
      <c r="BI143" s="216">
        <f t="shared" si="25"/>
        <v>0</v>
      </c>
      <c r="BJ143" s="14" t="s">
        <v>96</v>
      </c>
      <c r="BK143" s="216">
        <f t="shared" si="26"/>
        <v>0</v>
      </c>
      <c r="BL143" s="14" t="s">
        <v>146</v>
      </c>
      <c r="BM143" s="215" t="s">
        <v>555</v>
      </c>
    </row>
    <row r="144" spans="1:65" s="2" customFormat="1" ht="16.5" customHeight="1">
      <c r="A144" s="31"/>
      <c r="B144" s="32"/>
      <c r="C144" s="217" t="s">
        <v>220</v>
      </c>
      <c r="D144" s="217" t="s">
        <v>136</v>
      </c>
      <c r="E144" s="218" t="s">
        <v>556</v>
      </c>
      <c r="F144" s="219" t="s">
        <v>557</v>
      </c>
      <c r="G144" s="220" t="s">
        <v>145</v>
      </c>
      <c r="H144" s="221">
        <v>50</v>
      </c>
      <c r="I144" s="222"/>
      <c r="J144" s="223"/>
      <c r="K144" s="224">
        <f t="shared" si="14"/>
        <v>0</v>
      </c>
      <c r="L144" s="223"/>
      <c r="M144" s="225"/>
      <c r="N144" s="226" t="s">
        <v>1</v>
      </c>
      <c r="O144" s="211" t="s">
        <v>40</v>
      </c>
      <c r="P144" s="212">
        <f t="shared" si="15"/>
        <v>0</v>
      </c>
      <c r="Q144" s="212">
        <f t="shared" si="16"/>
        <v>0</v>
      </c>
      <c r="R144" s="212">
        <f t="shared" si="17"/>
        <v>0</v>
      </c>
      <c r="S144" s="72"/>
      <c r="T144" s="213">
        <f t="shared" si="18"/>
        <v>0</v>
      </c>
      <c r="U144" s="213">
        <v>9.0000000000000006E-5</v>
      </c>
      <c r="V144" s="213">
        <f t="shared" si="19"/>
        <v>4.5000000000000005E-3</v>
      </c>
      <c r="W144" s="213">
        <v>0</v>
      </c>
      <c r="X144" s="214">
        <f t="shared" si="20"/>
        <v>0</v>
      </c>
      <c r="Y144" s="31"/>
      <c r="Z144" s="31"/>
      <c r="AA144" s="31"/>
      <c r="AB144" s="31"/>
      <c r="AC144" s="31"/>
      <c r="AD144" s="31"/>
      <c r="AE144" s="31"/>
      <c r="AR144" s="215" t="s">
        <v>179</v>
      </c>
      <c r="AT144" s="215" t="s">
        <v>136</v>
      </c>
      <c r="AU144" s="215" t="s">
        <v>96</v>
      </c>
      <c r="AY144" s="14" t="s">
        <v>139</v>
      </c>
      <c r="BE144" s="216">
        <f t="shared" si="21"/>
        <v>0</v>
      </c>
      <c r="BF144" s="216">
        <f t="shared" si="22"/>
        <v>0</v>
      </c>
      <c r="BG144" s="216">
        <f t="shared" si="23"/>
        <v>0</v>
      </c>
      <c r="BH144" s="216">
        <f t="shared" si="24"/>
        <v>0</v>
      </c>
      <c r="BI144" s="216">
        <f t="shared" si="25"/>
        <v>0</v>
      </c>
      <c r="BJ144" s="14" t="s">
        <v>96</v>
      </c>
      <c r="BK144" s="216">
        <f t="shared" si="26"/>
        <v>0</v>
      </c>
      <c r="BL144" s="14" t="s">
        <v>179</v>
      </c>
      <c r="BM144" s="215" t="s">
        <v>558</v>
      </c>
    </row>
    <row r="145" spans="1:65" s="2" customFormat="1" ht="24.25" customHeight="1">
      <c r="A145" s="31"/>
      <c r="B145" s="32"/>
      <c r="C145" s="202" t="s">
        <v>224</v>
      </c>
      <c r="D145" s="202" t="s">
        <v>142</v>
      </c>
      <c r="E145" s="203" t="s">
        <v>559</v>
      </c>
      <c r="F145" s="204" t="s">
        <v>560</v>
      </c>
      <c r="G145" s="205" t="s">
        <v>145</v>
      </c>
      <c r="H145" s="206">
        <v>50</v>
      </c>
      <c r="I145" s="207"/>
      <c r="J145" s="207"/>
      <c r="K145" s="208">
        <f t="shared" si="14"/>
        <v>0</v>
      </c>
      <c r="L145" s="209"/>
      <c r="M145" s="36"/>
      <c r="N145" s="210" t="s">
        <v>1</v>
      </c>
      <c r="O145" s="211" t="s">
        <v>40</v>
      </c>
      <c r="P145" s="212">
        <f t="shared" si="15"/>
        <v>0</v>
      </c>
      <c r="Q145" s="212">
        <f t="shared" si="16"/>
        <v>0</v>
      </c>
      <c r="R145" s="212">
        <f t="shared" si="17"/>
        <v>0</v>
      </c>
      <c r="S145" s="72"/>
      <c r="T145" s="213">
        <f t="shared" si="18"/>
        <v>0</v>
      </c>
      <c r="U145" s="213">
        <v>0</v>
      </c>
      <c r="V145" s="213">
        <f t="shared" si="19"/>
        <v>0</v>
      </c>
      <c r="W145" s="213">
        <v>0</v>
      </c>
      <c r="X145" s="214">
        <f t="shared" si="20"/>
        <v>0</v>
      </c>
      <c r="Y145" s="31"/>
      <c r="Z145" s="31"/>
      <c r="AA145" s="31"/>
      <c r="AB145" s="31"/>
      <c r="AC145" s="31"/>
      <c r="AD145" s="31"/>
      <c r="AE145" s="31"/>
      <c r="AR145" s="215" t="s">
        <v>146</v>
      </c>
      <c r="AT145" s="215" t="s">
        <v>142</v>
      </c>
      <c r="AU145" s="215" t="s">
        <v>96</v>
      </c>
      <c r="AY145" s="14" t="s">
        <v>139</v>
      </c>
      <c r="BE145" s="216">
        <f t="shared" si="21"/>
        <v>0</v>
      </c>
      <c r="BF145" s="216">
        <f t="shared" si="22"/>
        <v>0</v>
      </c>
      <c r="BG145" s="216">
        <f t="shared" si="23"/>
        <v>0</v>
      </c>
      <c r="BH145" s="216">
        <f t="shared" si="24"/>
        <v>0</v>
      </c>
      <c r="BI145" s="216">
        <f t="shared" si="25"/>
        <v>0</v>
      </c>
      <c r="BJ145" s="14" t="s">
        <v>96</v>
      </c>
      <c r="BK145" s="216">
        <f t="shared" si="26"/>
        <v>0</v>
      </c>
      <c r="BL145" s="14" t="s">
        <v>146</v>
      </c>
      <c r="BM145" s="215" t="s">
        <v>561</v>
      </c>
    </row>
    <row r="146" spans="1:65" s="2" customFormat="1" ht="16.5" customHeight="1">
      <c r="A146" s="31"/>
      <c r="B146" s="32"/>
      <c r="C146" s="217" t="s">
        <v>226</v>
      </c>
      <c r="D146" s="217" t="s">
        <v>136</v>
      </c>
      <c r="E146" s="218" t="s">
        <v>562</v>
      </c>
      <c r="F146" s="219" t="s">
        <v>563</v>
      </c>
      <c r="G146" s="220" t="s">
        <v>145</v>
      </c>
      <c r="H146" s="221">
        <v>50</v>
      </c>
      <c r="I146" s="222"/>
      <c r="J146" s="223"/>
      <c r="K146" s="224">
        <f t="shared" si="14"/>
        <v>0</v>
      </c>
      <c r="L146" s="223"/>
      <c r="M146" s="225"/>
      <c r="N146" s="226" t="s">
        <v>1</v>
      </c>
      <c r="O146" s="211" t="s">
        <v>40</v>
      </c>
      <c r="P146" s="212">
        <f t="shared" si="15"/>
        <v>0</v>
      </c>
      <c r="Q146" s="212">
        <f t="shared" si="16"/>
        <v>0</v>
      </c>
      <c r="R146" s="212">
        <f t="shared" si="17"/>
        <v>0</v>
      </c>
      <c r="S146" s="72"/>
      <c r="T146" s="213">
        <f t="shared" si="18"/>
        <v>0</v>
      </c>
      <c r="U146" s="213">
        <v>1.1E-4</v>
      </c>
      <c r="V146" s="213">
        <f t="shared" si="19"/>
        <v>5.5000000000000005E-3</v>
      </c>
      <c r="W146" s="213">
        <v>0</v>
      </c>
      <c r="X146" s="214">
        <f t="shared" si="20"/>
        <v>0</v>
      </c>
      <c r="Y146" s="31"/>
      <c r="Z146" s="31"/>
      <c r="AA146" s="31"/>
      <c r="AB146" s="31"/>
      <c r="AC146" s="31"/>
      <c r="AD146" s="31"/>
      <c r="AE146" s="31"/>
      <c r="AR146" s="215" t="s">
        <v>179</v>
      </c>
      <c r="AT146" s="215" t="s">
        <v>136</v>
      </c>
      <c r="AU146" s="215" t="s">
        <v>96</v>
      </c>
      <c r="AY146" s="14" t="s">
        <v>139</v>
      </c>
      <c r="BE146" s="216">
        <f t="shared" si="21"/>
        <v>0</v>
      </c>
      <c r="BF146" s="216">
        <f t="shared" si="22"/>
        <v>0</v>
      </c>
      <c r="BG146" s="216">
        <f t="shared" si="23"/>
        <v>0</v>
      </c>
      <c r="BH146" s="216">
        <f t="shared" si="24"/>
        <v>0</v>
      </c>
      <c r="BI146" s="216">
        <f t="shared" si="25"/>
        <v>0</v>
      </c>
      <c r="BJ146" s="14" t="s">
        <v>96</v>
      </c>
      <c r="BK146" s="216">
        <f t="shared" si="26"/>
        <v>0</v>
      </c>
      <c r="BL146" s="14" t="s">
        <v>179</v>
      </c>
      <c r="BM146" s="215" t="s">
        <v>564</v>
      </c>
    </row>
    <row r="147" spans="1:65" s="2" customFormat="1" ht="16.5" customHeight="1">
      <c r="A147" s="31"/>
      <c r="B147" s="32"/>
      <c r="C147" s="202" t="s">
        <v>230</v>
      </c>
      <c r="D147" s="202" t="s">
        <v>142</v>
      </c>
      <c r="E147" s="203" t="s">
        <v>565</v>
      </c>
      <c r="F147" s="204" t="s">
        <v>566</v>
      </c>
      <c r="G147" s="205" t="s">
        <v>145</v>
      </c>
      <c r="H147" s="206">
        <v>50</v>
      </c>
      <c r="I147" s="207"/>
      <c r="J147" s="207"/>
      <c r="K147" s="208">
        <f t="shared" si="14"/>
        <v>0</v>
      </c>
      <c r="L147" s="209"/>
      <c r="M147" s="36"/>
      <c r="N147" s="210" t="s">
        <v>1</v>
      </c>
      <c r="O147" s="211" t="s">
        <v>40</v>
      </c>
      <c r="P147" s="212">
        <f t="shared" si="15"/>
        <v>0</v>
      </c>
      <c r="Q147" s="212">
        <f t="shared" si="16"/>
        <v>0</v>
      </c>
      <c r="R147" s="212">
        <f t="shared" si="17"/>
        <v>0</v>
      </c>
      <c r="S147" s="72"/>
      <c r="T147" s="213">
        <f t="shared" si="18"/>
        <v>0</v>
      </c>
      <c r="U147" s="213">
        <v>0</v>
      </c>
      <c r="V147" s="213">
        <f t="shared" si="19"/>
        <v>0</v>
      </c>
      <c r="W147" s="213">
        <v>0</v>
      </c>
      <c r="X147" s="214">
        <f t="shared" si="20"/>
        <v>0</v>
      </c>
      <c r="Y147" s="31"/>
      <c r="Z147" s="31"/>
      <c r="AA147" s="31"/>
      <c r="AB147" s="31"/>
      <c r="AC147" s="31"/>
      <c r="AD147" s="31"/>
      <c r="AE147" s="31"/>
      <c r="AR147" s="215" t="s">
        <v>146</v>
      </c>
      <c r="AT147" s="215" t="s">
        <v>142</v>
      </c>
      <c r="AU147" s="215" t="s">
        <v>96</v>
      </c>
      <c r="AY147" s="14" t="s">
        <v>139</v>
      </c>
      <c r="BE147" s="216">
        <f t="shared" si="21"/>
        <v>0</v>
      </c>
      <c r="BF147" s="216">
        <f t="shared" si="22"/>
        <v>0</v>
      </c>
      <c r="BG147" s="216">
        <f t="shared" si="23"/>
        <v>0</v>
      </c>
      <c r="BH147" s="216">
        <f t="shared" si="24"/>
        <v>0</v>
      </c>
      <c r="BI147" s="216">
        <f t="shared" si="25"/>
        <v>0</v>
      </c>
      <c r="BJ147" s="14" t="s">
        <v>96</v>
      </c>
      <c r="BK147" s="216">
        <f t="shared" si="26"/>
        <v>0</v>
      </c>
      <c r="BL147" s="14" t="s">
        <v>146</v>
      </c>
      <c r="BM147" s="215" t="s">
        <v>567</v>
      </c>
    </row>
    <row r="148" spans="1:65" s="2" customFormat="1" ht="16.5" customHeight="1">
      <c r="A148" s="31"/>
      <c r="B148" s="32"/>
      <c r="C148" s="217" t="s">
        <v>234</v>
      </c>
      <c r="D148" s="217" t="s">
        <v>136</v>
      </c>
      <c r="E148" s="218" t="s">
        <v>568</v>
      </c>
      <c r="F148" s="219" t="s">
        <v>569</v>
      </c>
      <c r="G148" s="220" t="s">
        <v>145</v>
      </c>
      <c r="H148" s="221">
        <v>50</v>
      </c>
      <c r="I148" s="222"/>
      <c r="J148" s="223"/>
      <c r="K148" s="224">
        <f t="shared" si="14"/>
        <v>0</v>
      </c>
      <c r="L148" s="223"/>
      <c r="M148" s="225"/>
      <c r="N148" s="226" t="s">
        <v>1</v>
      </c>
      <c r="O148" s="211" t="s">
        <v>40</v>
      </c>
      <c r="P148" s="212">
        <f t="shared" si="15"/>
        <v>0</v>
      </c>
      <c r="Q148" s="212">
        <f t="shared" si="16"/>
        <v>0</v>
      </c>
      <c r="R148" s="212">
        <f t="shared" si="17"/>
        <v>0</v>
      </c>
      <c r="S148" s="72"/>
      <c r="T148" s="213">
        <f t="shared" si="18"/>
        <v>0</v>
      </c>
      <c r="U148" s="213">
        <v>6.0000000000000002E-5</v>
      </c>
      <c r="V148" s="213">
        <f t="shared" si="19"/>
        <v>3.0000000000000001E-3</v>
      </c>
      <c r="W148" s="213">
        <v>0</v>
      </c>
      <c r="X148" s="214">
        <f t="shared" si="20"/>
        <v>0</v>
      </c>
      <c r="Y148" s="31"/>
      <c r="Z148" s="31"/>
      <c r="AA148" s="31"/>
      <c r="AB148" s="31"/>
      <c r="AC148" s="31"/>
      <c r="AD148" s="31"/>
      <c r="AE148" s="31"/>
      <c r="AR148" s="215" t="s">
        <v>179</v>
      </c>
      <c r="AT148" s="215" t="s">
        <v>136</v>
      </c>
      <c r="AU148" s="215" t="s">
        <v>96</v>
      </c>
      <c r="AY148" s="14" t="s">
        <v>139</v>
      </c>
      <c r="BE148" s="216">
        <f t="shared" si="21"/>
        <v>0</v>
      </c>
      <c r="BF148" s="216">
        <f t="shared" si="22"/>
        <v>0</v>
      </c>
      <c r="BG148" s="216">
        <f t="shared" si="23"/>
        <v>0</v>
      </c>
      <c r="BH148" s="216">
        <f t="shared" si="24"/>
        <v>0</v>
      </c>
      <c r="BI148" s="216">
        <f t="shared" si="25"/>
        <v>0</v>
      </c>
      <c r="BJ148" s="14" t="s">
        <v>96</v>
      </c>
      <c r="BK148" s="216">
        <f t="shared" si="26"/>
        <v>0</v>
      </c>
      <c r="BL148" s="14" t="s">
        <v>179</v>
      </c>
      <c r="BM148" s="215" t="s">
        <v>570</v>
      </c>
    </row>
    <row r="149" spans="1:65" s="2" customFormat="1" ht="16.5" customHeight="1">
      <c r="A149" s="31"/>
      <c r="B149" s="32"/>
      <c r="C149" s="202" t="s">
        <v>238</v>
      </c>
      <c r="D149" s="202" t="s">
        <v>142</v>
      </c>
      <c r="E149" s="203" t="s">
        <v>571</v>
      </c>
      <c r="F149" s="204" t="s">
        <v>572</v>
      </c>
      <c r="G149" s="205" t="s">
        <v>145</v>
      </c>
      <c r="H149" s="206">
        <v>50</v>
      </c>
      <c r="I149" s="207"/>
      <c r="J149" s="207"/>
      <c r="K149" s="208">
        <f t="shared" si="14"/>
        <v>0</v>
      </c>
      <c r="L149" s="209"/>
      <c r="M149" s="36"/>
      <c r="N149" s="210" t="s">
        <v>1</v>
      </c>
      <c r="O149" s="211" t="s">
        <v>40</v>
      </c>
      <c r="P149" s="212">
        <f t="shared" si="15"/>
        <v>0</v>
      </c>
      <c r="Q149" s="212">
        <f t="shared" si="16"/>
        <v>0</v>
      </c>
      <c r="R149" s="212">
        <f t="shared" si="17"/>
        <v>0</v>
      </c>
      <c r="S149" s="72"/>
      <c r="T149" s="213">
        <f t="shared" si="18"/>
        <v>0</v>
      </c>
      <c r="U149" s="213">
        <v>0</v>
      </c>
      <c r="V149" s="213">
        <f t="shared" si="19"/>
        <v>0</v>
      </c>
      <c r="W149" s="213">
        <v>0</v>
      </c>
      <c r="X149" s="214">
        <f t="shared" si="20"/>
        <v>0</v>
      </c>
      <c r="Y149" s="31"/>
      <c r="Z149" s="31"/>
      <c r="AA149" s="31"/>
      <c r="AB149" s="31"/>
      <c r="AC149" s="31"/>
      <c r="AD149" s="31"/>
      <c r="AE149" s="31"/>
      <c r="AR149" s="215" t="s">
        <v>146</v>
      </c>
      <c r="AT149" s="215" t="s">
        <v>142</v>
      </c>
      <c r="AU149" s="215" t="s">
        <v>96</v>
      </c>
      <c r="AY149" s="14" t="s">
        <v>139</v>
      </c>
      <c r="BE149" s="216">
        <f t="shared" si="21"/>
        <v>0</v>
      </c>
      <c r="BF149" s="216">
        <f t="shared" si="22"/>
        <v>0</v>
      </c>
      <c r="BG149" s="216">
        <f t="shared" si="23"/>
        <v>0</v>
      </c>
      <c r="BH149" s="216">
        <f t="shared" si="24"/>
        <v>0</v>
      </c>
      <c r="BI149" s="216">
        <f t="shared" si="25"/>
        <v>0</v>
      </c>
      <c r="BJ149" s="14" t="s">
        <v>96</v>
      </c>
      <c r="BK149" s="216">
        <f t="shared" si="26"/>
        <v>0</v>
      </c>
      <c r="BL149" s="14" t="s">
        <v>146</v>
      </c>
      <c r="BM149" s="215" t="s">
        <v>573</v>
      </c>
    </row>
    <row r="150" spans="1:65" s="2" customFormat="1" ht="16.5" customHeight="1">
      <c r="A150" s="31"/>
      <c r="B150" s="32"/>
      <c r="C150" s="217" t="s">
        <v>242</v>
      </c>
      <c r="D150" s="217" t="s">
        <v>136</v>
      </c>
      <c r="E150" s="218" t="s">
        <v>574</v>
      </c>
      <c r="F150" s="219" t="s">
        <v>575</v>
      </c>
      <c r="G150" s="220" t="s">
        <v>145</v>
      </c>
      <c r="H150" s="221">
        <v>50</v>
      </c>
      <c r="I150" s="222"/>
      <c r="J150" s="223"/>
      <c r="K150" s="224">
        <f t="shared" si="14"/>
        <v>0</v>
      </c>
      <c r="L150" s="223"/>
      <c r="M150" s="225"/>
      <c r="N150" s="226" t="s">
        <v>1</v>
      </c>
      <c r="O150" s="211" t="s">
        <v>40</v>
      </c>
      <c r="P150" s="212">
        <f t="shared" si="15"/>
        <v>0</v>
      </c>
      <c r="Q150" s="212">
        <f t="shared" si="16"/>
        <v>0</v>
      </c>
      <c r="R150" s="212">
        <f t="shared" si="17"/>
        <v>0</v>
      </c>
      <c r="S150" s="72"/>
      <c r="T150" s="213">
        <f t="shared" si="18"/>
        <v>0</v>
      </c>
      <c r="U150" s="213">
        <v>8.0000000000000007E-5</v>
      </c>
      <c r="V150" s="213">
        <f t="shared" si="19"/>
        <v>4.0000000000000001E-3</v>
      </c>
      <c r="W150" s="213">
        <v>0</v>
      </c>
      <c r="X150" s="214">
        <f t="shared" si="20"/>
        <v>0</v>
      </c>
      <c r="Y150" s="31"/>
      <c r="Z150" s="31"/>
      <c r="AA150" s="31"/>
      <c r="AB150" s="31"/>
      <c r="AC150" s="31"/>
      <c r="AD150" s="31"/>
      <c r="AE150" s="31"/>
      <c r="AR150" s="215" t="s">
        <v>179</v>
      </c>
      <c r="AT150" s="215" t="s">
        <v>136</v>
      </c>
      <c r="AU150" s="215" t="s">
        <v>96</v>
      </c>
      <c r="AY150" s="14" t="s">
        <v>139</v>
      </c>
      <c r="BE150" s="216">
        <f t="shared" si="21"/>
        <v>0</v>
      </c>
      <c r="BF150" s="216">
        <f t="shared" si="22"/>
        <v>0</v>
      </c>
      <c r="BG150" s="216">
        <f t="shared" si="23"/>
        <v>0</v>
      </c>
      <c r="BH150" s="216">
        <f t="shared" si="24"/>
        <v>0</v>
      </c>
      <c r="BI150" s="216">
        <f t="shared" si="25"/>
        <v>0</v>
      </c>
      <c r="BJ150" s="14" t="s">
        <v>96</v>
      </c>
      <c r="BK150" s="216">
        <f t="shared" si="26"/>
        <v>0</v>
      </c>
      <c r="BL150" s="14" t="s">
        <v>179</v>
      </c>
      <c r="BM150" s="215" t="s">
        <v>576</v>
      </c>
    </row>
    <row r="151" spans="1:65" s="2" customFormat="1" ht="24.25" customHeight="1">
      <c r="A151" s="31"/>
      <c r="B151" s="32"/>
      <c r="C151" s="202" t="s">
        <v>246</v>
      </c>
      <c r="D151" s="202" t="s">
        <v>142</v>
      </c>
      <c r="E151" s="203" t="s">
        <v>577</v>
      </c>
      <c r="F151" s="204" t="s">
        <v>578</v>
      </c>
      <c r="G151" s="205" t="s">
        <v>145</v>
      </c>
      <c r="H151" s="206">
        <v>5</v>
      </c>
      <c r="I151" s="207"/>
      <c r="J151" s="207"/>
      <c r="K151" s="208">
        <f t="shared" si="14"/>
        <v>0</v>
      </c>
      <c r="L151" s="209"/>
      <c r="M151" s="36"/>
      <c r="N151" s="210" t="s">
        <v>1</v>
      </c>
      <c r="O151" s="211" t="s">
        <v>40</v>
      </c>
      <c r="P151" s="212">
        <f t="shared" si="15"/>
        <v>0</v>
      </c>
      <c r="Q151" s="212">
        <f t="shared" si="16"/>
        <v>0</v>
      </c>
      <c r="R151" s="212">
        <f t="shared" si="17"/>
        <v>0</v>
      </c>
      <c r="S151" s="72"/>
      <c r="T151" s="213">
        <f t="shared" si="18"/>
        <v>0</v>
      </c>
      <c r="U151" s="213">
        <v>0</v>
      </c>
      <c r="V151" s="213">
        <f t="shared" si="19"/>
        <v>0</v>
      </c>
      <c r="W151" s="213">
        <v>0</v>
      </c>
      <c r="X151" s="214">
        <f t="shared" si="20"/>
        <v>0</v>
      </c>
      <c r="Y151" s="31"/>
      <c r="Z151" s="31"/>
      <c r="AA151" s="31"/>
      <c r="AB151" s="31"/>
      <c r="AC151" s="31"/>
      <c r="AD151" s="31"/>
      <c r="AE151" s="31"/>
      <c r="AR151" s="215" t="s">
        <v>146</v>
      </c>
      <c r="AT151" s="215" t="s">
        <v>142</v>
      </c>
      <c r="AU151" s="215" t="s">
        <v>96</v>
      </c>
      <c r="AY151" s="14" t="s">
        <v>139</v>
      </c>
      <c r="BE151" s="216">
        <f t="shared" si="21"/>
        <v>0</v>
      </c>
      <c r="BF151" s="216">
        <f t="shared" si="22"/>
        <v>0</v>
      </c>
      <c r="BG151" s="216">
        <f t="shared" si="23"/>
        <v>0</v>
      </c>
      <c r="BH151" s="216">
        <f t="shared" si="24"/>
        <v>0</v>
      </c>
      <c r="BI151" s="216">
        <f t="shared" si="25"/>
        <v>0</v>
      </c>
      <c r="BJ151" s="14" t="s">
        <v>96</v>
      </c>
      <c r="BK151" s="216">
        <f t="shared" si="26"/>
        <v>0</v>
      </c>
      <c r="BL151" s="14" t="s">
        <v>146</v>
      </c>
      <c r="BM151" s="215" t="s">
        <v>579</v>
      </c>
    </row>
    <row r="152" spans="1:65" s="2" customFormat="1" ht="24.25" customHeight="1">
      <c r="A152" s="31"/>
      <c r="B152" s="32"/>
      <c r="C152" s="217" t="s">
        <v>250</v>
      </c>
      <c r="D152" s="217" t="s">
        <v>136</v>
      </c>
      <c r="E152" s="218" t="s">
        <v>580</v>
      </c>
      <c r="F152" s="219" t="s">
        <v>581</v>
      </c>
      <c r="G152" s="220" t="s">
        <v>145</v>
      </c>
      <c r="H152" s="221">
        <v>5</v>
      </c>
      <c r="I152" s="222"/>
      <c r="J152" s="223"/>
      <c r="K152" s="224">
        <f t="shared" si="14"/>
        <v>0</v>
      </c>
      <c r="L152" s="223"/>
      <c r="M152" s="225"/>
      <c r="N152" s="226" t="s">
        <v>1</v>
      </c>
      <c r="O152" s="211" t="s">
        <v>40</v>
      </c>
      <c r="P152" s="212">
        <f t="shared" si="15"/>
        <v>0</v>
      </c>
      <c r="Q152" s="212">
        <f t="shared" si="16"/>
        <v>0</v>
      </c>
      <c r="R152" s="212">
        <f t="shared" si="17"/>
        <v>0</v>
      </c>
      <c r="S152" s="72"/>
      <c r="T152" s="213">
        <f t="shared" si="18"/>
        <v>0</v>
      </c>
      <c r="U152" s="213">
        <v>2.7E-4</v>
      </c>
      <c r="V152" s="213">
        <f t="shared" si="19"/>
        <v>1.3500000000000001E-3</v>
      </c>
      <c r="W152" s="213">
        <v>0</v>
      </c>
      <c r="X152" s="214">
        <f t="shared" si="20"/>
        <v>0</v>
      </c>
      <c r="Y152" s="31"/>
      <c r="Z152" s="31"/>
      <c r="AA152" s="31"/>
      <c r="AB152" s="31"/>
      <c r="AC152" s="31"/>
      <c r="AD152" s="31"/>
      <c r="AE152" s="31"/>
      <c r="AR152" s="215" t="s">
        <v>179</v>
      </c>
      <c r="AT152" s="215" t="s">
        <v>136</v>
      </c>
      <c r="AU152" s="215" t="s">
        <v>96</v>
      </c>
      <c r="AY152" s="14" t="s">
        <v>139</v>
      </c>
      <c r="BE152" s="216">
        <f t="shared" si="21"/>
        <v>0</v>
      </c>
      <c r="BF152" s="216">
        <f t="shared" si="22"/>
        <v>0</v>
      </c>
      <c r="BG152" s="216">
        <f t="shared" si="23"/>
        <v>0</v>
      </c>
      <c r="BH152" s="216">
        <f t="shared" si="24"/>
        <v>0</v>
      </c>
      <c r="BI152" s="216">
        <f t="shared" si="25"/>
        <v>0</v>
      </c>
      <c r="BJ152" s="14" t="s">
        <v>96</v>
      </c>
      <c r="BK152" s="216">
        <f t="shared" si="26"/>
        <v>0</v>
      </c>
      <c r="BL152" s="14" t="s">
        <v>179</v>
      </c>
      <c r="BM152" s="215" t="s">
        <v>582</v>
      </c>
    </row>
    <row r="153" spans="1:65" s="2" customFormat="1" ht="16.5" customHeight="1">
      <c r="A153" s="31"/>
      <c r="B153" s="32"/>
      <c r="C153" s="202" t="s">
        <v>256</v>
      </c>
      <c r="D153" s="202" t="s">
        <v>142</v>
      </c>
      <c r="E153" s="203" t="s">
        <v>583</v>
      </c>
      <c r="F153" s="204" t="s">
        <v>584</v>
      </c>
      <c r="G153" s="205" t="s">
        <v>150</v>
      </c>
      <c r="H153" s="206">
        <v>1</v>
      </c>
      <c r="I153" s="207"/>
      <c r="J153" s="207"/>
      <c r="K153" s="208">
        <f t="shared" si="14"/>
        <v>0</v>
      </c>
      <c r="L153" s="209"/>
      <c r="M153" s="36"/>
      <c r="N153" s="210" t="s">
        <v>1</v>
      </c>
      <c r="O153" s="211" t="s">
        <v>40</v>
      </c>
      <c r="P153" s="212">
        <f t="shared" si="15"/>
        <v>0</v>
      </c>
      <c r="Q153" s="212">
        <f t="shared" si="16"/>
        <v>0</v>
      </c>
      <c r="R153" s="212">
        <f t="shared" si="17"/>
        <v>0</v>
      </c>
      <c r="S153" s="72"/>
      <c r="T153" s="213">
        <f t="shared" si="18"/>
        <v>0</v>
      </c>
      <c r="U153" s="213">
        <v>0</v>
      </c>
      <c r="V153" s="213">
        <f t="shared" si="19"/>
        <v>0</v>
      </c>
      <c r="W153" s="213">
        <v>0</v>
      </c>
      <c r="X153" s="214">
        <f t="shared" si="20"/>
        <v>0</v>
      </c>
      <c r="Y153" s="31"/>
      <c r="Z153" s="31"/>
      <c r="AA153" s="31"/>
      <c r="AB153" s="31"/>
      <c r="AC153" s="31"/>
      <c r="AD153" s="31"/>
      <c r="AE153" s="31"/>
      <c r="AR153" s="215" t="s">
        <v>146</v>
      </c>
      <c r="AT153" s="215" t="s">
        <v>142</v>
      </c>
      <c r="AU153" s="215" t="s">
        <v>96</v>
      </c>
      <c r="AY153" s="14" t="s">
        <v>139</v>
      </c>
      <c r="BE153" s="216">
        <f t="shared" si="21"/>
        <v>0</v>
      </c>
      <c r="BF153" s="216">
        <f t="shared" si="22"/>
        <v>0</v>
      </c>
      <c r="BG153" s="216">
        <f t="shared" si="23"/>
        <v>0</v>
      </c>
      <c r="BH153" s="216">
        <f t="shared" si="24"/>
        <v>0</v>
      </c>
      <c r="BI153" s="216">
        <f t="shared" si="25"/>
        <v>0</v>
      </c>
      <c r="BJ153" s="14" t="s">
        <v>96</v>
      </c>
      <c r="BK153" s="216">
        <f t="shared" si="26"/>
        <v>0</v>
      </c>
      <c r="BL153" s="14" t="s">
        <v>146</v>
      </c>
      <c r="BM153" s="215" t="s">
        <v>585</v>
      </c>
    </row>
    <row r="154" spans="1:65" s="2" customFormat="1" ht="21.75" customHeight="1">
      <c r="A154" s="31"/>
      <c r="B154" s="32"/>
      <c r="C154" s="217" t="s">
        <v>261</v>
      </c>
      <c r="D154" s="217" t="s">
        <v>136</v>
      </c>
      <c r="E154" s="218" t="s">
        <v>586</v>
      </c>
      <c r="F154" s="219" t="s">
        <v>587</v>
      </c>
      <c r="G154" s="220" t="s">
        <v>150</v>
      </c>
      <c r="H154" s="221">
        <v>1</v>
      </c>
      <c r="I154" s="222"/>
      <c r="J154" s="223"/>
      <c r="K154" s="224">
        <f t="shared" si="14"/>
        <v>0</v>
      </c>
      <c r="L154" s="223"/>
      <c r="M154" s="225"/>
      <c r="N154" s="226" t="s">
        <v>1</v>
      </c>
      <c r="O154" s="211" t="s">
        <v>40</v>
      </c>
      <c r="P154" s="212">
        <f t="shared" si="15"/>
        <v>0</v>
      </c>
      <c r="Q154" s="212">
        <f t="shared" si="16"/>
        <v>0</v>
      </c>
      <c r="R154" s="212">
        <f t="shared" si="17"/>
        <v>0</v>
      </c>
      <c r="S154" s="72"/>
      <c r="T154" s="213">
        <f t="shared" si="18"/>
        <v>0</v>
      </c>
      <c r="U154" s="213">
        <v>0</v>
      </c>
      <c r="V154" s="213">
        <f t="shared" si="19"/>
        <v>0</v>
      </c>
      <c r="W154" s="213">
        <v>0</v>
      </c>
      <c r="X154" s="214">
        <f t="shared" si="20"/>
        <v>0</v>
      </c>
      <c r="Y154" s="31"/>
      <c r="Z154" s="31"/>
      <c r="AA154" s="31"/>
      <c r="AB154" s="31"/>
      <c r="AC154" s="31"/>
      <c r="AD154" s="31"/>
      <c r="AE154" s="31"/>
      <c r="AR154" s="215" t="s">
        <v>259</v>
      </c>
      <c r="AT154" s="215" t="s">
        <v>136</v>
      </c>
      <c r="AU154" s="215" t="s">
        <v>96</v>
      </c>
      <c r="AY154" s="14" t="s">
        <v>139</v>
      </c>
      <c r="BE154" s="216">
        <f t="shared" si="21"/>
        <v>0</v>
      </c>
      <c r="BF154" s="216">
        <f t="shared" si="22"/>
        <v>0</v>
      </c>
      <c r="BG154" s="216">
        <f t="shared" si="23"/>
        <v>0</v>
      </c>
      <c r="BH154" s="216">
        <f t="shared" si="24"/>
        <v>0</v>
      </c>
      <c r="BI154" s="216">
        <f t="shared" si="25"/>
        <v>0</v>
      </c>
      <c r="BJ154" s="14" t="s">
        <v>96</v>
      </c>
      <c r="BK154" s="216">
        <f t="shared" si="26"/>
        <v>0</v>
      </c>
      <c r="BL154" s="14" t="s">
        <v>146</v>
      </c>
      <c r="BM154" s="215" t="s">
        <v>588</v>
      </c>
    </row>
    <row r="155" spans="1:65" s="2" customFormat="1" ht="33" customHeight="1">
      <c r="A155" s="31"/>
      <c r="B155" s="32"/>
      <c r="C155" s="202" t="s">
        <v>265</v>
      </c>
      <c r="D155" s="202" t="s">
        <v>142</v>
      </c>
      <c r="E155" s="203" t="s">
        <v>589</v>
      </c>
      <c r="F155" s="204" t="s">
        <v>590</v>
      </c>
      <c r="G155" s="205" t="s">
        <v>400</v>
      </c>
      <c r="H155" s="206">
        <v>1</v>
      </c>
      <c r="I155" s="207"/>
      <c r="J155" s="207"/>
      <c r="K155" s="208">
        <f t="shared" si="14"/>
        <v>0</v>
      </c>
      <c r="L155" s="209"/>
      <c r="M155" s="36"/>
      <c r="N155" s="210" t="s">
        <v>1</v>
      </c>
      <c r="O155" s="211" t="s">
        <v>40</v>
      </c>
      <c r="P155" s="212">
        <f t="shared" si="15"/>
        <v>0</v>
      </c>
      <c r="Q155" s="212">
        <f t="shared" si="16"/>
        <v>0</v>
      </c>
      <c r="R155" s="212">
        <f t="shared" si="17"/>
        <v>0</v>
      </c>
      <c r="S155" s="72"/>
      <c r="T155" s="213">
        <f t="shared" si="18"/>
        <v>0</v>
      </c>
      <c r="U155" s="213">
        <v>0</v>
      </c>
      <c r="V155" s="213">
        <f t="shared" si="19"/>
        <v>0</v>
      </c>
      <c r="W155" s="213">
        <v>0</v>
      </c>
      <c r="X155" s="214">
        <f t="shared" si="20"/>
        <v>0</v>
      </c>
      <c r="Y155" s="31"/>
      <c r="Z155" s="31"/>
      <c r="AA155" s="31"/>
      <c r="AB155" s="31"/>
      <c r="AC155" s="31"/>
      <c r="AD155" s="31"/>
      <c r="AE155" s="31"/>
      <c r="AR155" s="215" t="s">
        <v>146</v>
      </c>
      <c r="AT155" s="215" t="s">
        <v>142</v>
      </c>
      <c r="AU155" s="215" t="s">
        <v>96</v>
      </c>
      <c r="AY155" s="14" t="s">
        <v>139</v>
      </c>
      <c r="BE155" s="216">
        <f t="shared" si="21"/>
        <v>0</v>
      </c>
      <c r="BF155" s="216">
        <f t="shared" si="22"/>
        <v>0</v>
      </c>
      <c r="BG155" s="216">
        <f t="shared" si="23"/>
        <v>0</v>
      </c>
      <c r="BH155" s="216">
        <f t="shared" si="24"/>
        <v>0</v>
      </c>
      <c r="BI155" s="216">
        <f t="shared" si="25"/>
        <v>0</v>
      </c>
      <c r="BJ155" s="14" t="s">
        <v>96</v>
      </c>
      <c r="BK155" s="216">
        <f t="shared" si="26"/>
        <v>0</v>
      </c>
      <c r="BL155" s="14" t="s">
        <v>146</v>
      </c>
      <c r="BM155" s="215" t="s">
        <v>591</v>
      </c>
    </row>
    <row r="156" spans="1:65" s="2" customFormat="1" ht="24.25" customHeight="1">
      <c r="A156" s="31"/>
      <c r="B156" s="32"/>
      <c r="C156" s="217" t="s">
        <v>269</v>
      </c>
      <c r="D156" s="217" t="s">
        <v>136</v>
      </c>
      <c r="E156" s="218" t="s">
        <v>592</v>
      </c>
      <c r="F156" s="219" t="s">
        <v>593</v>
      </c>
      <c r="G156" s="220" t="s">
        <v>400</v>
      </c>
      <c r="H156" s="221">
        <v>1</v>
      </c>
      <c r="I156" s="222"/>
      <c r="J156" s="223"/>
      <c r="K156" s="224">
        <f t="shared" si="14"/>
        <v>0</v>
      </c>
      <c r="L156" s="223"/>
      <c r="M156" s="225"/>
      <c r="N156" s="226" t="s">
        <v>1</v>
      </c>
      <c r="O156" s="211" t="s">
        <v>40</v>
      </c>
      <c r="P156" s="212">
        <f t="shared" si="15"/>
        <v>0</v>
      </c>
      <c r="Q156" s="212">
        <f t="shared" si="16"/>
        <v>0</v>
      </c>
      <c r="R156" s="212">
        <f t="shared" si="17"/>
        <v>0</v>
      </c>
      <c r="S156" s="72"/>
      <c r="T156" s="213">
        <f t="shared" si="18"/>
        <v>0</v>
      </c>
      <c r="U156" s="213">
        <v>0</v>
      </c>
      <c r="V156" s="213">
        <f t="shared" si="19"/>
        <v>0</v>
      </c>
      <c r="W156" s="213">
        <v>0</v>
      </c>
      <c r="X156" s="214">
        <f t="shared" si="20"/>
        <v>0</v>
      </c>
      <c r="Y156" s="31"/>
      <c r="Z156" s="31"/>
      <c r="AA156" s="31"/>
      <c r="AB156" s="31"/>
      <c r="AC156" s="31"/>
      <c r="AD156" s="31"/>
      <c r="AE156" s="31"/>
      <c r="AR156" s="215" t="s">
        <v>259</v>
      </c>
      <c r="AT156" s="215" t="s">
        <v>136</v>
      </c>
      <c r="AU156" s="215" t="s">
        <v>96</v>
      </c>
      <c r="AY156" s="14" t="s">
        <v>139</v>
      </c>
      <c r="BE156" s="216">
        <f t="shared" si="21"/>
        <v>0</v>
      </c>
      <c r="BF156" s="216">
        <f t="shared" si="22"/>
        <v>0</v>
      </c>
      <c r="BG156" s="216">
        <f t="shared" si="23"/>
        <v>0</v>
      </c>
      <c r="BH156" s="216">
        <f t="shared" si="24"/>
        <v>0</v>
      </c>
      <c r="BI156" s="216">
        <f t="shared" si="25"/>
        <v>0</v>
      </c>
      <c r="BJ156" s="14" t="s">
        <v>96</v>
      </c>
      <c r="BK156" s="216">
        <f t="shared" si="26"/>
        <v>0</v>
      </c>
      <c r="BL156" s="14" t="s">
        <v>146</v>
      </c>
      <c r="BM156" s="215" t="s">
        <v>594</v>
      </c>
    </row>
    <row r="157" spans="1:65" s="2" customFormat="1" ht="24.25" customHeight="1">
      <c r="A157" s="31"/>
      <c r="B157" s="32"/>
      <c r="C157" s="202" t="s">
        <v>273</v>
      </c>
      <c r="D157" s="202" t="s">
        <v>142</v>
      </c>
      <c r="E157" s="203" t="s">
        <v>595</v>
      </c>
      <c r="F157" s="204" t="s">
        <v>596</v>
      </c>
      <c r="G157" s="205" t="s">
        <v>150</v>
      </c>
      <c r="H157" s="206">
        <v>5</v>
      </c>
      <c r="I157" s="207"/>
      <c r="J157" s="207"/>
      <c r="K157" s="208">
        <f t="shared" si="14"/>
        <v>0</v>
      </c>
      <c r="L157" s="209"/>
      <c r="M157" s="36"/>
      <c r="N157" s="210" t="s">
        <v>1</v>
      </c>
      <c r="O157" s="211" t="s">
        <v>40</v>
      </c>
      <c r="P157" s="212">
        <f t="shared" si="15"/>
        <v>0</v>
      </c>
      <c r="Q157" s="212">
        <f t="shared" si="16"/>
        <v>0</v>
      </c>
      <c r="R157" s="212">
        <f t="shared" si="17"/>
        <v>0</v>
      </c>
      <c r="S157" s="72"/>
      <c r="T157" s="213">
        <f t="shared" si="18"/>
        <v>0</v>
      </c>
      <c r="U157" s="213">
        <v>0</v>
      </c>
      <c r="V157" s="213">
        <f t="shared" si="19"/>
        <v>0</v>
      </c>
      <c r="W157" s="213">
        <v>0</v>
      </c>
      <c r="X157" s="214">
        <f t="shared" si="20"/>
        <v>0</v>
      </c>
      <c r="Y157" s="31"/>
      <c r="Z157" s="31"/>
      <c r="AA157" s="31"/>
      <c r="AB157" s="31"/>
      <c r="AC157" s="31"/>
      <c r="AD157" s="31"/>
      <c r="AE157" s="31"/>
      <c r="AR157" s="215" t="s">
        <v>146</v>
      </c>
      <c r="AT157" s="215" t="s">
        <v>142</v>
      </c>
      <c r="AU157" s="215" t="s">
        <v>96</v>
      </c>
      <c r="AY157" s="14" t="s">
        <v>139</v>
      </c>
      <c r="BE157" s="216">
        <f t="shared" si="21"/>
        <v>0</v>
      </c>
      <c r="BF157" s="216">
        <f t="shared" si="22"/>
        <v>0</v>
      </c>
      <c r="BG157" s="216">
        <f t="shared" si="23"/>
        <v>0</v>
      </c>
      <c r="BH157" s="216">
        <f t="shared" si="24"/>
        <v>0</v>
      </c>
      <c r="BI157" s="216">
        <f t="shared" si="25"/>
        <v>0</v>
      </c>
      <c r="BJ157" s="14" t="s">
        <v>96</v>
      </c>
      <c r="BK157" s="216">
        <f t="shared" si="26"/>
        <v>0</v>
      </c>
      <c r="BL157" s="14" t="s">
        <v>146</v>
      </c>
      <c r="BM157" s="215" t="s">
        <v>597</v>
      </c>
    </row>
    <row r="158" spans="1:65" s="2" customFormat="1" ht="16.5" customHeight="1">
      <c r="A158" s="31"/>
      <c r="B158" s="32"/>
      <c r="C158" s="202" t="s">
        <v>277</v>
      </c>
      <c r="D158" s="202" t="s">
        <v>142</v>
      </c>
      <c r="E158" s="203" t="s">
        <v>480</v>
      </c>
      <c r="F158" s="204" t="s">
        <v>481</v>
      </c>
      <c r="G158" s="205" t="s">
        <v>482</v>
      </c>
      <c r="H158" s="236"/>
      <c r="I158" s="207"/>
      <c r="J158" s="207"/>
      <c r="K158" s="208">
        <f t="shared" si="14"/>
        <v>0</v>
      </c>
      <c r="L158" s="209"/>
      <c r="M158" s="36"/>
      <c r="N158" s="210" t="s">
        <v>1</v>
      </c>
      <c r="O158" s="211" t="s">
        <v>40</v>
      </c>
      <c r="P158" s="212">
        <f t="shared" si="15"/>
        <v>0</v>
      </c>
      <c r="Q158" s="212">
        <f t="shared" si="16"/>
        <v>0</v>
      </c>
      <c r="R158" s="212">
        <f t="shared" si="17"/>
        <v>0</v>
      </c>
      <c r="S158" s="72"/>
      <c r="T158" s="213">
        <f t="shared" si="18"/>
        <v>0</v>
      </c>
      <c r="U158" s="213">
        <v>0</v>
      </c>
      <c r="V158" s="213">
        <f t="shared" si="19"/>
        <v>0</v>
      </c>
      <c r="W158" s="213">
        <v>0</v>
      </c>
      <c r="X158" s="214">
        <f t="shared" si="20"/>
        <v>0</v>
      </c>
      <c r="Y158" s="31"/>
      <c r="Z158" s="31"/>
      <c r="AA158" s="31"/>
      <c r="AB158" s="31"/>
      <c r="AC158" s="31"/>
      <c r="AD158" s="31"/>
      <c r="AE158" s="31"/>
      <c r="AR158" s="215" t="s">
        <v>146</v>
      </c>
      <c r="AT158" s="215" t="s">
        <v>142</v>
      </c>
      <c r="AU158" s="215" t="s">
        <v>96</v>
      </c>
      <c r="AY158" s="14" t="s">
        <v>139</v>
      </c>
      <c r="BE158" s="216">
        <f t="shared" si="21"/>
        <v>0</v>
      </c>
      <c r="BF158" s="216">
        <f t="shared" si="22"/>
        <v>0</v>
      </c>
      <c r="BG158" s="216">
        <f t="shared" si="23"/>
        <v>0</v>
      </c>
      <c r="BH158" s="216">
        <f t="shared" si="24"/>
        <v>0</v>
      </c>
      <c r="BI158" s="216">
        <f t="shared" si="25"/>
        <v>0</v>
      </c>
      <c r="BJ158" s="14" t="s">
        <v>96</v>
      </c>
      <c r="BK158" s="216">
        <f t="shared" si="26"/>
        <v>0</v>
      </c>
      <c r="BL158" s="14" t="s">
        <v>146</v>
      </c>
      <c r="BM158" s="215" t="s">
        <v>598</v>
      </c>
    </row>
    <row r="159" spans="1:65" s="2" customFormat="1" ht="16.5" customHeight="1">
      <c r="A159" s="31"/>
      <c r="B159" s="32"/>
      <c r="C159" s="202" t="s">
        <v>281</v>
      </c>
      <c r="D159" s="202" t="s">
        <v>142</v>
      </c>
      <c r="E159" s="203" t="s">
        <v>484</v>
      </c>
      <c r="F159" s="204" t="s">
        <v>485</v>
      </c>
      <c r="G159" s="205" t="s">
        <v>482</v>
      </c>
      <c r="H159" s="236"/>
      <c r="I159" s="207"/>
      <c r="J159" s="207"/>
      <c r="K159" s="208">
        <f t="shared" si="14"/>
        <v>0</v>
      </c>
      <c r="L159" s="209"/>
      <c r="M159" s="36"/>
      <c r="N159" s="210" t="s">
        <v>1</v>
      </c>
      <c r="O159" s="211" t="s">
        <v>40</v>
      </c>
      <c r="P159" s="212">
        <f t="shared" si="15"/>
        <v>0</v>
      </c>
      <c r="Q159" s="212">
        <f t="shared" si="16"/>
        <v>0</v>
      </c>
      <c r="R159" s="212">
        <f t="shared" si="17"/>
        <v>0</v>
      </c>
      <c r="S159" s="72"/>
      <c r="T159" s="213">
        <f t="shared" si="18"/>
        <v>0</v>
      </c>
      <c r="U159" s="213">
        <v>0</v>
      </c>
      <c r="V159" s="213">
        <f t="shared" si="19"/>
        <v>0</v>
      </c>
      <c r="W159" s="213">
        <v>0</v>
      </c>
      <c r="X159" s="214">
        <f t="shared" si="20"/>
        <v>0</v>
      </c>
      <c r="Y159" s="31"/>
      <c r="Z159" s="31"/>
      <c r="AA159" s="31"/>
      <c r="AB159" s="31"/>
      <c r="AC159" s="31"/>
      <c r="AD159" s="31"/>
      <c r="AE159" s="31"/>
      <c r="AR159" s="215" t="s">
        <v>146</v>
      </c>
      <c r="AT159" s="215" t="s">
        <v>142</v>
      </c>
      <c r="AU159" s="215" t="s">
        <v>96</v>
      </c>
      <c r="AY159" s="14" t="s">
        <v>139</v>
      </c>
      <c r="BE159" s="216">
        <f t="shared" si="21"/>
        <v>0</v>
      </c>
      <c r="BF159" s="216">
        <f t="shared" si="22"/>
        <v>0</v>
      </c>
      <c r="BG159" s="216">
        <f t="shared" si="23"/>
        <v>0</v>
      </c>
      <c r="BH159" s="216">
        <f t="shared" si="24"/>
        <v>0</v>
      </c>
      <c r="BI159" s="216">
        <f t="shared" si="25"/>
        <v>0</v>
      </c>
      <c r="BJ159" s="14" t="s">
        <v>96</v>
      </c>
      <c r="BK159" s="216">
        <f t="shared" si="26"/>
        <v>0</v>
      </c>
      <c r="BL159" s="14" t="s">
        <v>146</v>
      </c>
      <c r="BM159" s="215" t="s">
        <v>599</v>
      </c>
    </row>
    <row r="160" spans="1:65" s="2" customFormat="1" ht="16.5" customHeight="1">
      <c r="A160" s="31"/>
      <c r="B160" s="32"/>
      <c r="C160" s="202" t="s">
        <v>285</v>
      </c>
      <c r="D160" s="202" t="s">
        <v>142</v>
      </c>
      <c r="E160" s="203" t="s">
        <v>487</v>
      </c>
      <c r="F160" s="204" t="s">
        <v>488</v>
      </c>
      <c r="G160" s="205" t="s">
        <v>482</v>
      </c>
      <c r="H160" s="236"/>
      <c r="I160" s="207"/>
      <c r="J160" s="207"/>
      <c r="K160" s="208">
        <f t="shared" si="14"/>
        <v>0</v>
      </c>
      <c r="L160" s="209"/>
      <c r="M160" s="36"/>
      <c r="N160" s="210" t="s">
        <v>1</v>
      </c>
      <c r="O160" s="211" t="s">
        <v>40</v>
      </c>
      <c r="P160" s="212">
        <f t="shared" si="15"/>
        <v>0</v>
      </c>
      <c r="Q160" s="212">
        <f t="shared" si="16"/>
        <v>0</v>
      </c>
      <c r="R160" s="212">
        <f t="shared" si="17"/>
        <v>0</v>
      </c>
      <c r="S160" s="72"/>
      <c r="T160" s="213">
        <f t="shared" si="18"/>
        <v>0</v>
      </c>
      <c r="U160" s="213">
        <v>0</v>
      </c>
      <c r="V160" s="213">
        <f t="shared" si="19"/>
        <v>0</v>
      </c>
      <c r="W160" s="213">
        <v>0</v>
      </c>
      <c r="X160" s="214">
        <f t="shared" si="20"/>
        <v>0</v>
      </c>
      <c r="Y160" s="31"/>
      <c r="Z160" s="31"/>
      <c r="AA160" s="31"/>
      <c r="AB160" s="31"/>
      <c r="AC160" s="31"/>
      <c r="AD160" s="31"/>
      <c r="AE160" s="31"/>
      <c r="AR160" s="215" t="s">
        <v>146</v>
      </c>
      <c r="AT160" s="215" t="s">
        <v>142</v>
      </c>
      <c r="AU160" s="215" t="s">
        <v>96</v>
      </c>
      <c r="AY160" s="14" t="s">
        <v>139</v>
      </c>
      <c r="BE160" s="216">
        <f t="shared" si="21"/>
        <v>0</v>
      </c>
      <c r="BF160" s="216">
        <f t="shared" si="22"/>
        <v>0</v>
      </c>
      <c r="BG160" s="216">
        <f t="shared" si="23"/>
        <v>0</v>
      </c>
      <c r="BH160" s="216">
        <f t="shared" si="24"/>
        <v>0</v>
      </c>
      <c r="BI160" s="216">
        <f t="shared" si="25"/>
        <v>0</v>
      </c>
      <c r="BJ160" s="14" t="s">
        <v>96</v>
      </c>
      <c r="BK160" s="216">
        <f t="shared" si="26"/>
        <v>0</v>
      </c>
      <c r="BL160" s="14" t="s">
        <v>146</v>
      </c>
      <c r="BM160" s="215" t="s">
        <v>600</v>
      </c>
    </row>
    <row r="161" spans="1:65" s="2" customFormat="1" ht="16.5" customHeight="1">
      <c r="A161" s="31"/>
      <c r="B161" s="32"/>
      <c r="C161" s="202" t="s">
        <v>289</v>
      </c>
      <c r="D161" s="202" t="s">
        <v>142</v>
      </c>
      <c r="E161" s="203" t="s">
        <v>490</v>
      </c>
      <c r="F161" s="204" t="s">
        <v>491</v>
      </c>
      <c r="G161" s="205" t="s">
        <v>482</v>
      </c>
      <c r="H161" s="236"/>
      <c r="I161" s="207"/>
      <c r="J161" s="207"/>
      <c r="K161" s="208">
        <f t="shared" si="14"/>
        <v>0</v>
      </c>
      <c r="L161" s="209"/>
      <c r="M161" s="36"/>
      <c r="N161" s="210" t="s">
        <v>1</v>
      </c>
      <c r="O161" s="211" t="s">
        <v>40</v>
      </c>
      <c r="P161" s="212">
        <f t="shared" si="15"/>
        <v>0</v>
      </c>
      <c r="Q161" s="212">
        <f t="shared" si="16"/>
        <v>0</v>
      </c>
      <c r="R161" s="212">
        <f t="shared" si="17"/>
        <v>0</v>
      </c>
      <c r="S161" s="72"/>
      <c r="T161" s="213">
        <f t="shared" si="18"/>
        <v>0</v>
      </c>
      <c r="U161" s="213">
        <v>0</v>
      </c>
      <c r="V161" s="213">
        <f t="shared" si="19"/>
        <v>0</v>
      </c>
      <c r="W161" s="213">
        <v>0</v>
      </c>
      <c r="X161" s="214">
        <f t="shared" si="20"/>
        <v>0</v>
      </c>
      <c r="Y161" s="31"/>
      <c r="Z161" s="31"/>
      <c r="AA161" s="31"/>
      <c r="AB161" s="31"/>
      <c r="AC161" s="31"/>
      <c r="AD161" s="31"/>
      <c r="AE161" s="31"/>
      <c r="AR161" s="215" t="s">
        <v>179</v>
      </c>
      <c r="AT161" s="215" t="s">
        <v>142</v>
      </c>
      <c r="AU161" s="215" t="s">
        <v>96</v>
      </c>
      <c r="AY161" s="14" t="s">
        <v>139</v>
      </c>
      <c r="BE161" s="216">
        <f t="shared" si="21"/>
        <v>0</v>
      </c>
      <c r="BF161" s="216">
        <f t="shared" si="22"/>
        <v>0</v>
      </c>
      <c r="BG161" s="216">
        <f t="shared" si="23"/>
        <v>0</v>
      </c>
      <c r="BH161" s="216">
        <f t="shared" si="24"/>
        <v>0</v>
      </c>
      <c r="BI161" s="216">
        <f t="shared" si="25"/>
        <v>0</v>
      </c>
      <c r="BJ161" s="14" t="s">
        <v>96</v>
      </c>
      <c r="BK161" s="216">
        <f t="shared" si="26"/>
        <v>0</v>
      </c>
      <c r="BL161" s="14" t="s">
        <v>179</v>
      </c>
      <c r="BM161" s="215" t="s">
        <v>601</v>
      </c>
    </row>
    <row r="162" spans="1:65" s="2" customFormat="1" ht="16.5" customHeight="1">
      <c r="A162" s="31"/>
      <c r="B162" s="32"/>
      <c r="C162" s="202" t="s">
        <v>293</v>
      </c>
      <c r="D162" s="202" t="s">
        <v>142</v>
      </c>
      <c r="E162" s="203" t="s">
        <v>493</v>
      </c>
      <c r="F162" s="204" t="s">
        <v>494</v>
      </c>
      <c r="G162" s="205" t="s">
        <v>482</v>
      </c>
      <c r="H162" s="236"/>
      <c r="I162" s="207"/>
      <c r="J162" s="207"/>
      <c r="K162" s="208">
        <f t="shared" si="14"/>
        <v>0</v>
      </c>
      <c r="L162" s="209"/>
      <c r="M162" s="36"/>
      <c r="N162" s="210" t="s">
        <v>1</v>
      </c>
      <c r="O162" s="211" t="s">
        <v>40</v>
      </c>
      <c r="P162" s="212">
        <f t="shared" si="15"/>
        <v>0</v>
      </c>
      <c r="Q162" s="212">
        <f t="shared" si="16"/>
        <v>0</v>
      </c>
      <c r="R162" s="212">
        <f t="shared" si="17"/>
        <v>0</v>
      </c>
      <c r="S162" s="72"/>
      <c r="T162" s="213">
        <f t="shared" si="18"/>
        <v>0</v>
      </c>
      <c r="U162" s="213">
        <v>0</v>
      </c>
      <c r="V162" s="213">
        <f t="shared" si="19"/>
        <v>0</v>
      </c>
      <c r="W162" s="213">
        <v>0</v>
      </c>
      <c r="X162" s="214">
        <f t="shared" si="20"/>
        <v>0</v>
      </c>
      <c r="Y162" s="31"/>
      <c r="Z162" s="31"/>
      <c r="AA162" s="31"/>
      <c r="AB162" s="31"/>
      <c r="AC162" s="31"/>
      <c r="AD162" s="31"/>
      <c r="AE162" s="31"/>
      <c r="AR162" s="215" t="s">
        <v>146</v>
      </c>
      <c r="AT162" s="215" t="s">
        <v>142</v>
      </c>
      <c r="AU162" s="215" t="s">
        <v>96</v>
      </c>
      <c r="AY162" s="14" t="s">
        <v>139</v>
      </c>
      <c r="BE162" s="216">
        <f t="shared" si="21"/>
        <v>0</v>
      </c>
      <c r="BF162" s="216">
        <f t="shared" si="22"/>
        <v>0</v>
      </c>
      <c r="BG162" s="216">
        <f t="shared" si="23"/>
        <v>0</v>
      </c>
      <c r="BH162" s="216">
        <f t="shared" si="24"/>
        <v>0</v>
      </c>
      <c r="BI162" s="216">
        <f t="shared" si="25"/>
        <v>0</v>
      </c>
      <c r="BJ162" s="14" t="s">
        <v>96</v>
      </c>
      <c r="BK162" s="216">
        <f t="shared" si="26"/>
        <v>0</v>
      </c>
      <c r="BL162" s="14" t="s">
        <v>146</v>
      </c>
      <c r="BM162" s="215" t="s">
        <v>602</v>
      </c>
    </row>
    <row r="163" spans="1:65" s="12" customFormat="1" ht="22.75" customHeight="1">
      <c r="B163" s="185"/>
      <c r="C163" s="186"/>
      <c r="D163" s="187" t="s">
        <v>75</v>
      </c>
      <c r="E163" s="200" t="s">
        <v>388</v>
      </c>
      <c r="F163" s="200" t="s">
        <v>389</v>
      </c>
      <c r="G163" s="186"/>
      <c r="H163" s="186"/>
      <c r="I163" s="189"/>
      <c r="J163" s="189"/>
      <c r="K163" s="201">
        <f>BK163</f>
        <v>0</v>
      </c>
      <c r="L163" s="186"/>
      <c r="M163" s="191"/>
      <c r="N163" s="192"/>
      <c r="O163" s="193"/>
      <c r="P163" s="193"/>
      <c r="Q163" s="194">
        <f>Q164</f>
        <v>0</v>
      </c>
      <c r="R163" s="194">
        <f>R164</f>
        <v>0</v>
      </c>
      <c r="S163" s="193"/>
      <c r="T163" s="195">
        <f>T164</f>
        <v>0</v>
      </c>
      <c r="U163" s="193"/>
      <c r="V163" s="195">
        <f>V164</f>
        <v>0</v>
      </c>
      <c r="W163" s="193"/>
      <c r="X163" s="196">
        <f>X164</f>
        <v>0</v>
      </c>
      <c r="AR163" s="197" t="s">
        <v>138</v>
      </c>
      <c r="AT163" s="198" t="s">
        <v>75</v>
      </c>
      <c r="AU163" s="198" t="s">
        <v>84</v>
      </c>
      <c r="AY163" s="197" t="s">
        <v>139</v>
      </c>
      <c r="BK163" s="199">
        <f>BK164</f>
        <v>0</v>
      </c>
    </row>
    <row r="164" spans="1:65" s="2" customFormat="1" ht="24.25" customHeight="1">
      <c r="A164" s="31"/>
      <c r="B164" s="32"/>
      <c r="C164" s="202" t="s">
        <v>297</v>
      </c>
      <c r="D164" s="202" t="s">
        <v>142</v>
      </c>
      <c r="E164" s="203" t="s">
        <v>391</v>
      </c>
      <c r="F164" s="204" t="s">
        <v>392</v>
      </c>
      <c r="G164" s="205" t="s">
        <v>393</v>
      </c>
      <c r="H164" s="206">
        <v>1</v>
      </c>
      <c r="I164" s="207"/>
      <c r="J164" s="207"/>
      <c r="K164" s="208">
        <f>ROUND(P164*H164,2)</f>
        <v>0</v>
      </c>
      <c r="L164" s="209"/>
      <c r="M164" s="36"/>
      <c r="N164" s="210" t="s">
        <v>1</v>
      </c>
      <c r="O164" s="211" t="s">
        <v>40</v>
      </c>
      <c r="P164" s="212">
        <f>I164+J164</f>
        <v>0</v>
      </c>
      <c r="Q164" s="212">
        <f>ROUND(I164*H164,2)</f>
        <v>0</v>
      </c>
      <c r="R164" s="212">
        <f>ROUND(J164*H164,2)</f>
        <v>0</v>
      </c>
      <c r="S164" s="72"/>
      <c r="T164" s="213">
        <f>S164*H164</f>
        <v>0</v>
      </c>
      <c r="U164" s="213">
        <v>0</v>
      </c>
      <c r="V164" s="213">
        <f>U164*H164</f>
        <v>0</v>
      </c>
      <c r="W164" s="213">
        <v>0</v>
      </c>
      <c r="X164" s="214">
        <f>W164*H164</f>
        <v>0</v>
      </c>
      <c r="Y164" s="31"/>
      <c r="Z164" s="31"/>
      <c r="AA164" s="31"/>
      <c r="AB164" s="31"/>
      <c r="AC164" s="31"/>
      <c r="AD164" s="31"/>
      <c r="AE164" s="31"/>
      <c r="AR164" s="215" t="s">
        <v>146</v>
      </c>
      <c r="AT164" s="215" t="s">
        <v>142</v>
      </c>
      <c r="AU164" s="215" t="s">
        <v>96</v>
      </c>
      <c r="AY164" s="14" t="s">
        <v>139</v>
      </c>
      <c r="BE164" s="216">
        <f>IF(O164="základná",K164,0)</f>
        <v>0</v>
      </c>
      <c r="BF164" s="216">
        <f>IF(O164="znížená",K164,0)</f>
        <v>0</v>
      </c>
      <c r="BG164" s="216">
        <f>IF(O164="zákl. prenesená",K164,0)</f>
        <v>0</v>
      </c>
      <c r="BH164" s="216">
        <f>IF(O164="zníž. prenesená",K164,0)</f>
        <v>0</v>
      </c>
      <c r="BI164" s="216">
        <f>IF(O164="nulová",K164,0)</f>
        <v>0</v>
      </c>
      <c r="BJ164" s="14" t="s">
        <v>96</v>
      </c>
      <c r="BK164" s="216">
        <f>ROUND(P164*H164,2)</f>
        <v>0</v>
      </c>
      <c r="BL164" s="14" t="s">
        <v>146</v>
      </c>
      <c r="BM164" s="215" t="s">
        <v>603</v>
      </c>
    </row>
    <row r="165" spans="1:65" s="12" customFormat="1" ht="26" customHeight="1">
      <c r="B165" s="185"/>
      <c r="C165" s="186"/>
      <c r="D165" s="187" t="s">
        <v>75</v>
      </c>
      <c r="E165" s="188" t="s">
        <v>395</v>
      </c>
      <c r="F165" s="188" t="s">
        <v>396</v>
      </c>
      <c r="G165" s="186"/>
      <c r="H165" s="186"/>
      <c r="I165" s="189"/>
      <c r="J165" s="189"/>
      <c r="K165" s="190">
        <f>BK165</f>
        <v>0</v>
      </c>
      <c r="L165" s="186"/>
      <c r="M165" s="191"/>
      <c r="N165" s="192"/>
      <c r="O165" s="193"/>
      <c r="P165" s="193"/>
      <c r="Q165" s="194">
        <f>SUM(Q166:Q167)</f>
        <v>0</v>
      </c>
      <c r="R165" s="194">
        <f>SUM(R166:R167)</f>
        <v>0</v>
      </c>
      <c r="S165" s="193"/>
      <c r="T165" s="195">
        <f>SUM(T166:T167)</f>
        <v>0</v>
      </c>
      <c r="U165" s="193"/>
      <c r="V165" s="195">
        <f>SUM(V166:V167)</f>
        <v>0</v>
      </c>
      <c r="W165" s="193"/>
      <c r="X165" s="196">
        <f>SUM(X166:X167)</f>
        <v>0</v>
      </c>
      <c r="AR165" s="197" t="s">
        <v>155</v>
      </c>
      <c r="AT165" s="198" t="s">
        <v>75</v>
      </c>
      <c r="AU165" s="198" t="s">
        <v>76</v>
      </c>
      <c r="AY165" s="197" t="s">
        <v>139</v>
      </c>
      <c r="BK165" s="199">
        <f>SUM(BK166:BK167)</f>
        <v>0</v>
      </c>
    </row>
    <row r="166" spans="1:65" s="2" customFormat="1" ht="16.5" customHeight="1">
      <c r="A166" s="31"/>
      <c r="B166" s="32"/>
      <c r="C166" s="202" t="s">
        <v>301</v>
      </c>
      <c r="D166" s="202" t="s">
        <v>142</v>
      </c>
      <c r="E166" s="203" t="s">
        <v>398</v>
      </c>
      <c r="F166" s="204" t="s">
        <v>399</v>
      </c>
      <c r="G166" s="205" t="s">
        <v>400</v>
      </c>
      <c r="H166" s="206">
        <v>1</v>
      </c>
      <c r="I166" s="207"/>
      <c r="J166" s="207"/>
      <c r="K166" s="208">
        <f>ROUND(P166*H166,2)</f>
        <v>0</v>
      </c>
      <c r="L166" s="209"/>
      <c r="M166" s="36"/>
      <c r="N166" s="210" t="s">
        <v>1</v>
      </c>
      <c r="O166" s="211" t="s">
        <v>40</v>
      </c>
      <c r="P166" s="212">
        <f>I166+J166</f>
        <v>0</v>
      </c>
      <c r="Q166" s="212">
        <f>ROUND(I166*H166,2)</f>
        <v>0</v>
      </c>
      <c r="R166" s="212">
        <f>ROUND(J166*H166,2)</f>
        <v>0</v>
      </c>
      <c r="S166" s="72"/>
      <c r="T166" s="213">
        <f>S166*H166</f>
        <v>0</v>
      </c>
      <c r="U166" s="213">
        <v>0</v>
      </c>
      <c r="V166" s="213">
        <f>U166*H166</f>
        <v>0</v>
      </c>
      <c r="W166" s="213">
        <v>0</v>
      </c>
      <c r="X166" s="214">
        <f>W166*H166</f>
        <v>0</v>
      </c>
      <c r="Y166" s="31"/>
      <c r="Z166" s="31"/>
      <c r="AA166" s="31"/>
      <c r="AB166" s="31"/>
      <c r="AC166" s="31"/>
      <c r="AD166" s="31"/>
      <c r="AE166" s="31"/>
      <c r="AR166" s="215" t="s">
        <v>401</v>
      </c>
      <c r="AT166" s="215" t="s">
        <v>142</v>
      </c>
      <c r="AU166" s="215" t="s">
        <v>84</v>
      </c>
      <c r="AY166" s="14" t="s">
        <v>139</v>
      </c>
      <c r="BE166" s="216">
        <f>IF(O166="základná",K166,0)</f>
        <v>0</v>
      </c>
      <c r="BF166" s="216">
        <f>IF(O166="znížená",K166,0)</f>
        <v>0</v>
      </c>
      <c r="BG166" s="216">
        <f>IF(O166="zákl. prenesená",K166,0)</f>
        <v>0</v>
      </c>
      <c r="BH166" s="216">
        <f>IF(O166="zníž. prenesená",K166,0)</f>
        <v>0</v>
      </c>
      <c r="BI166" s="216">
        <f>IF(O166="nulová",K166,0)</f>
        <v>0</v>
      </c>
      <c r="BJ166" s="14" t="s">
        <v>96</v>
      </c>
      <c r="BK166" s="216">
        <f>ROUND(P166*H166,2)</f>
        <v>0</v>
      </c>
      <c r="BL166" s="14" t="s">
        <v>401</v>
      </c>
      <c r="BM166" s="215" t="s">
        <v>604</v>
      </c>
    </row>
    <row r="167" spans="1:65" s="2" customFormat="1" ht="24">
      <c r="A167" s="31"/>
      <c r="B167" s="32"/>
      <c r="C167" s="33"/>
      <c r="D167" s="227" t="s">
        <v>254</v>
      </c>
      <c r="E167" s="33"/>
      <c r="F167" s="228" t="s">
        <v>403</v>
      </c>
      <c r="G167" s="33"/>
      <c r="H167" s="33"/>
      <c r="I167" s="229"/>
      <c r="J167" s="229"/>
      <c r="K167" s="33"/>
      <c r="L167" s="33"/>
      <c r="M167" s="36"/>
      <c r="N167" s="232"/>
      <c r="O167" s="233"/>
      <c r="P167" s="234"/>
      <c r="Q167" s="234"/>
      <c r="R167" s="234"/>
      <c r="S167" s="234"/>
      <c r="T167" s="234"/>
      <c r="U167" s="234"/>
      <c r="V167" s="234"/>
      <c r="W167" s="234"/>
      <c r="X167" s="235"/>
      <c r="Y167" s="31"/>
      <c r="Z167" s="31"/>
      <c r="AA167" s="31"/>
      <c r="AB167" s="31"/>
      <c r="AC167" s="31"/>
      <c r="AD167" s="31"/>
      <c r="AE167" s="31"/>
      <c r="AT167" s="14" t="s">
        <v>254</v>
      </c>
      <c r="AU167" s="14" t="s">
        <v>84</v>
      </c>
    </row>
    <row r="168" spans="1:65" s="2" customFormat="1" ht="7" customHeight="1">
      <c r="A168" s="31"/>
      <c r="B168" s="55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36"/>
      <c r="N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</row>
  </sheetData>
  <sheetProtection algorithmName="SHA-512" hashValue="DmhA4LWVQqmxPz2GMPJcj0bw0Evy/ACnTX4MTs2M8qnb7vgrLRuThR6x0pi72JZLgjxDPJc4YMlgE4VRVh11zQ==" saltValue="FMYTCZ6SO+zE0wrq/otgvdRZRByd4gqDLpw7aVCJxatDnx8SdMaDI7Lr8ULeXU6vEUsq/OHaAqfWlsUZDYoEzg==" spinCount="100000" sheet="1" objects="1" scenarios="1" formatColumns="0" formatRows="0" autoFilter="0"/>
  <autoFilter ref="C119:L167" xr:uid="{00000000-0009-0000-0000-000003000000}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79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94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76</v>
      </c>
    </row>
    <row r="4" spans="1:46" s="1" customFormat="1" ht="25" hidden="1" customHeight="1">
      <c r="B4" s="17"/>
      <c r="D4" s="121" t="s">
        <v>103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26.25" hidden="1" customHeight="1">
      <c r="B7" s="17"/>
      <c r="E7" s="290" t="str">
        <f>'Rekapitulácia stavby'!K6</f>
        <v>SVEREPEC - ZÁKLADNÁ ŠKOLA S MATERSKOU ŠKOLOU, ZNÍŽENIE ENERGETICKEJ NÁROČNOSTI BUDOVY</v>
      </c>
      <c r="F7" s="291"/>
      <c r="G7" s="291"/>
      <c r="H7" s="291"/>
      <c r="M7" s="17"/>
    </row>
    <row r="8" spans="1:46" s="2" customFormat="1" ht="12" hidden="1" customHeight="1">
      <c r="A8" s="31"/>
      <c r="B8" s="36"/>
      <c r="C8" s="31"/>
      <c r="D8" s="123" t="s">
        <v>104</v>
      </c>
      <c r="E8" s="31"/>
      <c r="F8" s="31"/>
      <c r="G8" s="31"/>
      <c r="H8" s="31"/>
      <c r="I8" s="31"/>
      <c r="J8" s="31"/>
      <c r="K8" s="31"/>
      <c r="L8" s="31"/>
      <c r="M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92" t="s">
        <v>605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23" t="s">
        <v>18</v>
      </c>
      <c r="E11" s="31"/>
      <c r="F11" s="114" t="s">
        <v>1</v>
      </c>
      <c r="G11" s="31"/>
      <c r="H11" s="31"/>
      <c r="I11" s="123" t="s">
        <v>19</v>
      </c>
      <c r="J11" s="114" t="s">
        <v>1</v>
      </c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23" t="s">
        <v>20</v>
      </c>
      <c r="E12" s="31"/>
      <c r="F12" s="114" t="s">
        <v>21</v>
      </c>
      <c r="G12" s="31"/>
      <c r="H12" s="31"/>
      <c r="I12" s="123" t="s">
        <v>22</v>
      </c>
      <c r="J12" s="124">
        <f>'Rekapitulácia stavby'!AN8</f>
        <v>0</v>
      </c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23</v>
      </c>
      <c r="E14" s="31"/>
      <c r="F14" s="31"/>
      <c r="G14" s="31"/>
      <c r="H14" s="31"/>
      <c r="I14" s="123" t="s">
        <v>24</v>
      </c>
      <c r="J14" s="114" t="s">
        <v>1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4" t="s">
        <v>25</v>
      </c>
      <c r="F15" s="31"/>
      <c r="G15" s="31"/>
      <c r="H15" s="31"/>
      <c r="I15" s="123" t="s">
        <v>26</v>
      </c>
      <c r="J15" s="114" t="s">
        <v>1</v>
      </c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23" t="s">
        <v>27</v>
      </c>
      <c r="E17" s="31"/>
      <c r="F17" s="31"/>
      <c r="G17" s="31"/>
      <c r="H17" s="31"/>
      <c r="I17" s="123" t="s">
        <v>24</v>
      </c>
      <c r="J17" s="27" t="str">
        <f>'Rekapitulácia stavby'!AN13</f>
        <v>Vyplň údaj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94" t="str">
        <f>'Rekapitulácia stavby'!E14</f>
        <v>Vyplň údaj</v>
      </c>
      <c r="F18" s="295"/>
      <c r="G18" s="295"/>
      <c r="H18" s="295"/>
      <c r="I18" s="123" t="s">
        <v>26</v>
      </c>
      <c r="J18" s="27" t="str">
        <f>'Rekapitulácia stavby'!AN14</f>
        <v>Vyplň údaj</v>
      </c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23" t="s">
        <v>29</v>
      </c>
      <c r="E20" s="31"/>
      <c r="F20" s="31"/>
      <c r="G20" s="31"/>
      <c r="H20" s="31"/>
      <c r="I20" s="123" t="s">
        <v>24</v>
      </c>
      <c r="J20" s="114" t="s">
        <v>1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4" t="s">
        <v>30</v>
      </c>
      <c r="F21" s="31"/>
      <c r="G21" s="31"/>
      <c r="H21" s="31"/>
      <c r="I21" s="123" t="s">
        <v>26</v>
      </c>
      <c r="J21" s="114" t="s">
        <v>1</v>
      </c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23" t="s">
        <v>31</v>
      </c>
      <c r="E23" s="31"/>
      <c r="F23" s="31"/>
      <c r="G23" s="31"/>
      <c r="H23" s="31"/>
      <c r="I23" s="123" t="s">
        <v>24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4" t="s">
        <v>30</v>
      </c>
      <c r="F24" s="31"/>
      <c r="G24" s="31"/>
      <c r="H24" s="31"/>
      <c r="I24" s="123" t="s">
        <v>26</v>
      </c>
      <c r="J24" s="114" t="s">
        <v>1</v>
      </c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23" t="s">
        <v>32</v>
      </c>
      <c r="E26" s="31"/>
      <c r="F26" s="31"/>
      <c r="G26" s="31"/>
      <c r="H26" s="31"/>
      <c r="I26" s="31"/>
      <c r="J26" s="31"/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25"/>
      <c r="B27" s="126"/>
      <c r="C27" s="125"/>
      <c r="D27" s="125"/>
      <c r="E27" s="296" t="s">
        <v>1</v>
      </c>
      <c r="F27" s="296"/>
      <c r="G27" s="296"/>
      <c r="H27" s="296"/>
      <c r="I27" s="125"/>
      <c r="J27" s="125"/>
      <c r="K27" s="125"/>
      <c r="L27" s="125"/>
      <c r="M27" s="127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28"/>
      <c r="E29" s="128"/>
      <c r="F29" s="128"/>
      <c r="G29" s="128"/>
      <c r="H29" s="128"/>
      <c r="I29" s="128"/>
      <c r="J29" s="128"/>
      <c r="K29" s="128"/>
      <c r="L29" s="128"/>
      <c r="M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3" hidden="1">
      <c r="A30" s="31"/>
      <c r="B30" s="36"/>
      <c r="C30" s="31"/>
      <c r="D30" s="31"/>
      <c r="E30" s="123" t="s">
        <v>106</v>
      </c>
      <c r="F30" s="31"/>
      <c r="G30" s="31"/>
      <c r="H30" s="31"/>
      <c r="I30" s="31"/>
      <c r="J30" s="31"/>
      <c r="K30" s="129">
        <f>I96</f>
        <v>0</v>
      </c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3" hidden="1">
      <c r="A31" s="31"/>
      <c r="B31" s="36"/>
      <c r="C31" s="31"/>
      <c r="D31" s="31"/>
      <c r="E31" s="123" t="s">
        <v>107</v>
      </c>
      <c r="F31" s="31"/>
      <c r="G31" s="31"/>
      <c r="H31" s="31"/>
      <c r="I31" s="31"/>
      <c r="J31" s="31"/>
      <c r="K31" s="129">
        <f>J96</f>
        <v>0</v>
      </c>
      <c r="L31" s="31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hidden="1" customHeight="1">
      <c r="A32" s="31"/>
      <c r="B32" s="36"/>
      <c r="C32" s="31"/>
      <c r="D32" s="130" t="s">
        <v>34</v>
      </c>
      <c r="E32" s="31"/>
      <c r="F32" s="31"/>
      <c r="G32" s="31"/>
      <c r="H32" s="31"/>
      <c r="I32" s="31"/>
      <c r="J32" s="31"/>
      <c r="K32" s="131">
        <f>ROUND(K123, 2)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7" hidden="1" customHeight="1">
      <c r="A33" s="31"/>
      <c r="B33" s="36"/>
      <c r="C33" s="31"/>
      <c r="D33" s="128"/>
      <c r="E33" s="128"/>
      <c r="F33" s="128"/>
      <c r="G33" s="128"/>
      <c r="H33" s="128"/>
      <c r="I33" s="128"/>
      <c r="J33" s="128"/>
      <c r="K33" s="128"/>
      <c r="L33" s="128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hidden="1" customHeight="1">
      <c r="A34" s="31"/>
      <c r="B34" s="36"/>
      <c r="C34" s="31"/>
      <c r="D34" s="31"/>
      <c r="E34" s="31"/>
      <c r="F34" s="132" t="s">
        <v>36</v>
      </c>
      <c r="G34" s="31"/>
      <c r="H34" s="31"/>
      <c r="I34" s="132" t="s">
        <v>35</v>
      </c>
      <c r="J34" s="31"/>
      <c r="K34" s="132" t="s">
        <v>37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6"/>
      <c r="C35" s="31"/>
      <c r="D35" s="133" t="s">
        <v>38</v>
      </c>
      <c r="E35" s="134" t="s">
        <v>39</v>
      </c>
      <c r="F35" s="135">
        <f>ROUND((SUM(BE123:BE178)),  2)</f>
        <v>0</v>
      </c>
      <c r="G35" s="136"/>
      <c r="H35" s="136"/>
      <c r="I35" s="137">
        <v>0.2</v>
      </c>
      <c r="J35" s="136"/>
      <c r="K35" s="135">
        <f>ROUND(((SUM(BE123:BE178))*I35),  2)</f>
        <v>0</v>
      </c>
      <c r="L35" s="31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134" t="s">
        <v>40</v>
      </c>
      <c r="F36" s="135">
        <f>ROUND((SUM(BF123:BF178)),  2)</f>
        <v>0</v>
      </c>
      <c r="G36" s="136"/>
      <c r="H36" s="136"/>
      <c r="I36" s="137">
        <v>0.2</v>
      </c>
      <c r="J36" s="136"/>
      <c r="K36" s="135">
        <f>ROUND(((SUM(BF123:BF178))*I36),  2)</f>
        <v>0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31"/>
      <c r="E37" s="123" t="s">
        <v>41</v>
      </c>
      <c r="F37" s="129">
        <f>ROUND((SUM(BG123:BG178)),  2)</f>
        <v>0</v>
      </c>
      <c r="G37" s="31"/>
      <c r="H37" s="31"/>
      <c r="I37" s="138">
        <v>0.2</v>
      </c>
      <c r="J37" s="31"/>
      <c r="K37" s="129">
        <f>0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23" t="s">
        <v>42</v>
      </c>
      <c r="F38" s="129">
        <f>ROUND((SUM(BH123:BH178)),  2)</f>
        <v>0</v>
      </c>
      <c r="G38" s="31"/>
      <c r="H38" s="31"/>
      <c r="I38" s="138">
        <v>0.2</v>
      </c>
      <c r="J38" s="31"/>
      <c r="K38" s="129">
        <f>0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34" t="s">
        <v>43</v>
      </c>
      <c r="F39" s="135">
        <f>ROUND((SUM(BI123:BI178)),  2)</f>
        <v>0</v>
      </c>
      <c r="G39" s="136"/>
      <c r="H39" s="136"/>
      <c r="I39" s="137">
        <v>0</v>
      </c>
      <c r="J39" s="136"/>
      <c r="K39" s="135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7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hidden="1" customHeight="1">
      <c r="A41" s="31"/>
      <c r="B41" s="36"/>
      <c r="C41" s="139"/>
      <c r="D41" s="140" t="s">
        <v>44</v>
      </c>
      <c r="E41" s="141"/>
      <c r="F41" s="141"/>
      <c r="G41" s="142" t="s">
        <v>45</v>
      </c>
      <c r="H41" s="143" t="s">
        <v>46</v>
      </c>
      <c r="I41" s="141"/>
      <c r="J41" s="141"/>
      <c r="K41" s="144">
        <f>SUM(K32:K39)</f>
        <v>0</v>
      </c>
      <c r="L41" s="145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5" hidden="1" customHeight="1">
      <c r="B43" s="17"/>
      <c r="M43" s="17"/>
    </row>
    <row r="44" spans="1:31" s="1" customFormat="1" ht="14.5" hidden="1" customHeight="1">
      <c r="B44" s="17"/>
      <c r="M44" s="17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47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108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hidden="1" customHeight="1">
      <c r="A85" s="31"/>
      <c r="B85" s="32"/>
      <c r="C85" s="33"/>
      <c r="D85" s="33"/>
      <c r="E85" s="297" t="str">
        <f>E7</f>
        <v>SVEREPEC - ZÁKLADNÁ ŠKOLA S MATERSKOU ŠKOLOU, ZNÍŽENIE ENERGETICKEJ NÁROČNOSTI BUDOVY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104</v>
      </c>
      <c r="D86" s="33"/>
      <c r="E86" s="33"/>
      <c r="F86" s="33"/>
      <c r="G86" s="33"/>
      <c r="H86" s="33"/>
      <c r="I86" s="33"/>
      <c r="J86" s="33"/>
      <c r="K86" s="33"/>
      <c r="L86" s="33"/>
      <c r="M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42" t="str">
        <f>E9</f>
        <v>FTV - Fotovoltický zdroj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KN-C 654/11, k.ú. SVEREPEC, č. súp. 240</v>
      </c>
      <c r="G89" s="33"/>
      <c r="H89" s="33"/>
      <c r="I89" s="26" t="s">
        <v>22</v>
      </c>
      <c r="J89" s="67">
        <f>IF(J12="","",J12)</f>
        <v>0</v>
      </c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5" hidden="1" customHeight="1">
      <c r="A91" s="31"/>
      <c r="B91" s="32"/>
      <c r="C91" s="26" t="s">
        <v>23</v>
      </c>
      <c r="D91" s="33"/>
      <c r="E91" s="33"/>
      <c r="F91" s="24" t="str">
        <f>E15</f>
        <v>OBEC SVEREPEC, OBECNÝ ÚRAD 215, 017 01 POVAŽSKÁ BY</v>
      </c>
      <c r="G91" s="33"/>
      <c r="H91" s="33"/>
      <c r="I91" s="26" t="s">
        <v>29</v>
      </c>
      <c r="J91" s="29" t="str">
        <f>E21</f>
        <v>Brightsol s. r. o.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5" hidden="1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>Brightsol s. r. o.</v>
      </c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7" t="s">
        <v>109</v>
      </c>
      <c r="D94" s="158"/>
      <c r="E94" s="158"/>
      <c r="F94" s="158"/>
      <c r="G94" s="158"/>
      <c r="H94" s="158"/>
      <c r="I94" s="159" t="s">
        <v>110</v>
      </c>
      <c r="J94" s="159" t="s">
        <v>111</v>
      </c>
      <c r="K94" s="159" t="s">
        <v>112</v>
      </c>
      <c r="L94" s="158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60" t="s">
        <v>113</v>
      </c>
      <c r="D96" s="33"/>
      <c r="E96" s="33"/>
      <c r="F96" s="33"/>
      <c r="G96" s="33"/>
      <c r="H96" s="33"/>
      <c r="I96" s="85">
        <f t="shared" ref="I96:J98" si="0">Q123</f>
        <v>0</v>
      </c>
      <c r="J96" s="85">
        <f t="shared" si="0"/>
        <v>0</v>
      </c>
      <c r="K96" s="85">
        <f>K123</f>
        <v>0</v>
      </c>
      <c r="L96" s="33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114</v>
      </c>
    </row>
    <row r="97" spans="1:31" s="9" customFormat="1" ht="25" hidden="1" customHeight="1">
      <c r="B97" s="161"/>
      <c r="C97" s="162"/>
      <c r="D97" s="163" t="s">
        <v>405</v>
      </c>
      <c r="E97" s="164"/>
      <c r="F97" s="164"/>
      <c r="G97" s="164"/>
      <c r="H97" s="164"/>
      <c r="I97" s="165">
        <f t="shared" si="0"/>
        <v>0</v>
      </c>
      <c r="J97" s="165">
        <f t="shared" si="0"/>
        <v>0</v>
      </c>
      <c r="K97" s="165">
        <f>K124</f>
        <v>0</v>
      </c>
      <c r="L97" s="162"/>
      <c r="M97" s="166"/>
    </row>
    <row r="98" spans="1:31" s="10" customFormat="1" ht="20" hidden="1" customHeight="1">
      <c r="B98" s="167"/>
      <c r="C98" s="108"/>
      <c r="D98" s="168" t="s">
        <v>406</v>
      </c>
      <c r="E98" s="169"/>
      <c r="F98" s="169"/>
      <c r="G98" s="169"/>
      <c r="H98" s="169"/>
      <c r="I98" s="170">
        <f t="shared" si="0"/>
        <v>0</v>
      </c>
      <c r="J98" s="170">
        <f t="shared" si="0"/>
        <v>0</v>
      </c>
      <c r="K98" s="170">
        <f>K125</f>
        <v>0</v>
      </c>
      <c r="L98" s="108"/>
      <c r="M98" s="171"/>
    </row>
    <row r="99" spans="1:31" s="9" customFormat="1" ht="25" hidden="1" customHeight="1">
      <c r="B99" s="161"/>
      <c r="C99" s="162"/>
      <c r="D99" s="163" t="s">
        <v>115</v>
      </c>
      <c r="E99" s="164"/>
      <c r="F99" s="164"/>
      <c r="G99" s="164"/>
      <c r="H99" s="164"/>
      <c r="I99" s="165">
        <f>Q129</f>
        <v>0</v>
      </c>
      <c r="J99" s="165">
        <f>R129</f>
        <v>0</v>
      </c>
      <c r="K99" s="165">
        <f>K129</f>
        <v>0</v>
      </c>
      <c r="L99" s="162"/>
      <c r="M99" s="166"/>
    </row>
    <row r="100" spans="1:31" s="10" customFormat="1" ht="20" hidden="1" customHeight="1">
      <c r="B100" s="167"/>
      <c r="C100" s="108"/>
      <c r="D100" s="168" t="s">
        <v>116</v>
      </c>
      <c r="E100" s="169"/>
      <c r="F100" s="169"/>
      <c r="G100" s="169"/>
      <c r="H100" s="169"/>
      <c r="I100" s="170">
        <f>Q130</f>
        <v>0</v>
      </c>
      <c r="J100" s="170">
        <f>R130</f>
        <v>0</v>
      </c>
      <c r="K100" s="170">
        <f>K130</f>
        <v>0</v>
      </c>
      <c r="L100" s="108"/>
      <c r="M100" s="171"/>
    </row>
    <row r="101" spans="1:31" s="10" customFormat="1" ht="20" hidden="1" customHeight="1">
      <c r="B101" s="167"/>
      <c r="C101" s="108"/>
      <c r="D101" s="168" t="s">
        <v>118</v>
      </c>
      <c r="E101" s="169"/>
      <c r="F101" s="169"/>
      <c r="G101" s="169"/>
      <c r="H101" s="169"/>
      <c r="I101" s="170">
        <f>Q170</f>
        <v>0</v>
      </c>
      <c r="J101" s="170">
        <f>R170</f>
        <v>0</v>
      </c>
      <c r="K101" s="170">
        <f>K170</f>
        <v>0</v>
      </c>
      <c r="L101" s="108"/>
      <c r="M101" s="171"/>
    </row>
    <row r="102" spans="1:31" s="9" customFormat="1" ht="25" hidden="1" customHeight="1">
      <c r="B102" s="161"/>
      <c r="C102" s="162"/>
      <c r="D102" s="163" t="s">
        <v>119</v>
      </c>
      <c r="E102" s="164"/>
      <c r="F102" s="164"/>
      <c r="G102" s="164"/>
      <c r="H102" s="164"/>
      <c r="I102" s="165">
        <f>Q172</f>
        <v>0</v>
      </c>
      <c r="J102" s="165">
        <f>R172</f>
        <v>0</v>
      </c>
      <c r="K102" s="165">
        <f>K172</f>
        <v>0</v>
      </c>
      <c r="L102" s="162"/>
      <c r="M102" s="166"/>
    </row>
    <row r="103" spans="1:31" s="9" customFormat="1" ht="25" hidden="1" customHeight="1">
      <c r="B103" s="161"/>
      <c r="C103" s="162"/>
      <c r="D103" s="163" t="s">
        <v>606</v>
      </c>
      <c r="E103" s="164"/>
      <c r="F103" s="164"/>
      <c r="G103" s="164"/>
      <c r="H103" s="164"/>
      <c r="I103" s="165">
        <f>Q175</f>
        <v>0</v>
      </c>
      <c r="J103" s="165">
        <f>R175</f>
        <v>0</v>
      </c>
      <c r="K103" s="165">
        <f>K175</f>
        <v>0</v>
      </c>
      <c r="L103" s="162"/>
      <c r="M103" s="166"/>
    </row>
    <row r="104" spans="1:31" s="2" customFormat="1" ht="21.75" hidden="1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7" hidden="1" customHeight="1">
      <c r="A105" s="31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ht="11" hidden="1"/>
    <row r="107" spans="1:31" ht="11" hidden="1"/>
    <row r="108" spans="1:31" ht="11" hidden="1"/>
    <row r="109" spans="1:31" s="2" customFormat="1" ht="7" customHeight="1">
      <c r="A109" s="31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5" customHeight="1">
      <c r="A110" s="31"/>
      <c r="B110" s="32"/>
      <c r="C110" s="20" t="s">
        <v>120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7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6.25" customHeight="1">
      <c r="A113" s="31"/>
      <c r="B113" s="32"/>
      <c r="C113" s="33"/>
      <c r="D113" s="33"/>
      <c r="E113" s="297" t="str">
        <f>E7</f>
        <v>SVEREPEC - ZÁKLADNÁ ŠKOLA S MATERSKOU ŠKOLOU, ZNÍŽENIE ENERGETICKEJ NÁROČNOSTI BUDOVY</v>
      </c>
      <c r="F113" s="298"/>
      <c r="G113" s="298"/>
      <c r="H113" s="298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104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42" t="str">
        <f>E9</f>
        <v>FTV - Fotovoltický zdroj</v>
      </c>
      <c r="F115" s="299"/>
      <c r="G115" s="299"/>
      <c r="H115" s="299"/>
      <c r="I115" s="33"/>
      <c r="J115" s="33"/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7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F12</f>
        <v>KN-C 654/11, k.ú. SVEREPEC, č. súp. 240</v>
      </c>
      <c r="G117" s="33"/>
      <c r="H117" s="33"/>
      <c r="I117" s="26" t="s">
        <v>22</v>
      </c>
      <c r="J117" s="67">
        <f>IF(J12="","",J12)</f>
        <v>0</v>
      </c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7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5" customHeight="1">
      <c r="A119" s="31"/>
      <c r="B119" s="32"/>
      <c r="C119" s="26" t="s">
        <v>23</v>
      </c>
      <c r="D119" s="33"/>
      <c r="E119" s="33"/>
      <c r="F119" s="24" t="str">
        <f>E15</f>
        <v>OBEC SVEREPEC, OBECNÝ ÚRAD 215, 017 01 POVAŽSKÁ BY</v>
      </c>
      <c r="G119" s="33"/>
      <c r="H119" s="33"/>
      <c r="I119" s="26" t="s">
        <v>29</v>
      </c>
      <c r="J119" s="29" t="str">
        <f>E21</f>
        <v>Brightsol s. r. o.</v>
      </c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5" customHeight="1">
      <c r="A120" s="31"/>
      <c r="B120" s="32"/>
      <c r="C120" s="26" t="s">
        <v>27</v>
      </c>
      <c r="D120" s="33"/>
      <c r="E120" s="33"/>
      <c r="F120" s="24" t="str">
        <f>IF(E18="","",E18)</f>
        <v>Vyplň údaj</v>
      </c>
      <c r="G120" s="33"/>
      <c r="H120" s="33"/>
      <c r="I120" s="26" t="s">
        <v>31</v>
      </c>
      <c r="J120" s="29" t="str">
        <f>E24</f>
        <v>Brightsol s. r. o.</v>
      </c>
      <c r="K120" s="33"/>
      <c r="L120" s="33"/>
      <c r="M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2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72"/>
      <c r="B122" s="173"/>
      <c r="C122" s="174" t="s">
        <v>121</v>
      </c>
      <c r="D122" s="175" t="s">
        <v>59</v>
      </c>
      <c r="E122" s="175" t="s">
        <v>55</v>
      </c>
      <c r="F122" s="175" t="s">
        <v>56</v>
      </c>
      <c r="G122" s="175" t="s">
        <v>122</v>
      </c>
      <c r="H122" s="175" t="s">
        <v>123</v>
      </c>
      <c r="I122" s="175" t="s">
        <v>124</v>
      </c>
      <c r="J122" s="175" t="s">
        <v>125</v>
      </c>
      <c r="K122" s="176" t="s">
        <v>112</v>
      </c>
      <c r="L122" s="177" t="s">
        <v>126</v>
      </c>
      <c r="M122" s="178"/>
      <c r="N122" s="76" t="s">
        <v>1</v>
      </c>
      <c r="O122" s="77" t="s">
        <v>38</v>
      </c>
      <c r="P122" s="77" t="s">
        <v>127</v>
      </c>
      <c r="Q122" s="77" t="s">
        <v>128</v>
      </c>
      <c r="R122" s="77" t="s">
        <v>129</v>
      </c>
      <c r="S122" s="77" t="s">
        <v>130</v>
      </c>
      <c r="T122" s="77" t="s">
        <v>131</v>
      </c>
      <c r="U122" s="77" t="s">
        <v>132</v>
      </c>
      <c r="V122" s="77" t="s">
        <v>133</v>
      </c>
      <c r="W122" s="77" t="s">
        <v>134</v>
      </c>
      <c r="X122" s="78" t="s">
        <v>135</v>
      </c>
      <c r="Y122" s="172"/>
      <c r="Z122" s="172"/>
      <c r="AA122" s="172"/>
      <c r="AB122" s="172"/>
      <c r="AC122" s="172"/>
      <c r="AD122" s="172"/>
      <c r="AE122" s="172"/>
    </row>
    <row r="123" spans="1:65" s="2" customFormat="1" ht="22.75" customHeight="1">
      <c r="A123" s="31"/>
      <c r="B123" s="32"/>
      <c r="C123" s="83" t="s">
        <v>113</v>
      </c>
      <c r="D123" s="33"/>
      <c r="E123" s="33"/>
      <c r="F123" s="33"/>
      <c r="G123" s="33"/>
      <c r="H123" s="33"/>
      <c r="I123" s="33"/>
      <c r="J123" s="33"/>
      <c r="K123" s="179">
        <f>BK123</f>
        <v>0</v>
      </c>
      <c r="L123" s="33"/>
      <c r="M123" s="36"/>
      <c r="N123" s="79"/>
      <c r="O123" s="180"/>
      <c r="P123" s="80"/>
      <c r="Q123" s="181">
        <f>Q124+Q129+Q172+Q175</f>
        <v>0</v>
      </c>
      <c r="R123" s="181">
        <f>R124+R129+R172+R175</f>
        <v>0</v>
      </c>
      <c r="S123" s="80"/>
      <c r="T123" s="182">
        <f>T124+T129+T172+T175</f>
        <v>0</v>
      </c>
      <c r="U123" s="80"/>
      <c r="V123" s="182">
        <f>V124+V129+V172+V175</f>
        <v>6.8910000000000013E-2</v>
      </c>
      <c r="W123" s="80"/>
      <c r="X123" s="183">
        <f>X124+X129+X172+X175</f>
        <v>6.9999999999999993E-2</v>
      </c>
      <c r="Y123" s="31"/>
      <c r="Z123" s="31"/>
      <c r="AA123" s="31"/>
      <c r="AB123" s="31"/>
      <c r="AC123" s="31"/>
      <c r="AD123" s="31"/>
      <c r="AE123" s="31"/>
      <c r="AT123" s="14" t="s">
        <v>75</v>
      </c>
      <c r="AU123" s="14" t="s">
        <v>114</v>
      </c>
      <c r="BK123" s="184">
        <f>BK124+BK129+BK172+BK175</f>
        <v>0</v>
      </c>
    </row>
    <row r="124" spans="1:65" s="12" customFormat="1" ht="26" customHeight="1">
      <c r="B124" s="185"/>
      <c r="C124" s="186"/>
      <c r="D124" s="187" t="s">
        <v>75</v>
      </c>
      <c r="E124" s="188" t="s">
        <v>407</v>
      </c>
      <c r="F124" s="188" t="s">
        <v>408</v>
      </c>
      <c r="G124" s="186"/>
      <c r="H124" s="186"/>
      <c r="I124" s="189"/>
      <c r="J124" s="189"/>
      <c r="K124" s="190">
        <f>BK124</f>
        <v>0</v>
      </c>
      <c r="L124" s="186"/>
      <c r="M124" s="191"/>
      <c r="N124" s="192"/>
      <c r="O124" s="193"/>
      <c r="P124" s="193"/>
      <c r="Q124" s="194">
        <f>Q125</f>
        <v>0</v>
      </c>
      <c r="R124" s="194">
        <f>R125</f>
        <v>0</v>
      </c>
      <c r="S124" s="193"/>
      <c r="T124" s="195">
        <f>T125</f>
        <v>0</v>
      </c>
      <c r="U124" s="193"/>
      <c r="V124" s="195">
        <f>V125</f>
        <v>0</v>
      </c>
      <c r="W124" s="193"/>
      <c r="X124" s="196">
        <f>X125</f>
        <v>6.9999999999999993E-2</v>
      </c>
      <c r="AR124" s="197" t="s">
        <v>84</v>
      </c>
      <c r="AT124" s="198" t="s">
        <v>75</v>
      </c>
      <c r="AU124" s="198" t="s">
        <v>76</v>
      </c>
      <c r="AY124" s="197" t="s">
        <v>139</v>
      </c>
      <c r="BK124" s="199">
        <f>BK125</f>
        <v>0</v>
      </c>
    </row>
    <row r="125" spans="1:65" s="12" customFormat="1" ht="22.75" customHeight="1">
      <c r="B125" s="185"/>
      <c r="C125" s="186"/>
      <c r="D125" s="187" t="s">
        <v>75</v>
      </c>
      <c r="E125" s="200" t="s">
        <v>175</v>
      </c>
      <c r="F125" s="200" t="s">
        <v>409</v>
      </c>
      <c r="G125" s="186"/>
      <c r="H125" s="186"/>
      <c r="I125" s="189"/>
      <c r="J125" s="189"/>
      <c r="K125" s="201">
        <f>BK125</f>
        <v>0</v>
      </c>
      <c r="L125" s="186"/>
      <c r="M125" s="191"/>
      <c r="N125" s="192"/>
      <c r="O125" s="193"/>
      <c r="P125" s="193"/>
      <c r="Q125" s="194">
        <f>SUM(Q126:Q128)</f>
        <v>0</v>
      </c>
      <c r="R125" s="194">
        <f>SUM(R126:R128)</f>
        <v>0</v>
      </c>
      <c r="S125" s="193"/>
      <c r="T125" s="195">
        <f>SUM(T126:T128)</f>
        <v>0</v>
      </c>
      <c r="U125" s="193"/>
      <c r="V125" s="195">
        <f>SUM(V126:V128)</f>
        <v>0</v>
      </c>
      <c r="W125" s="193"/>
      <c r="X125" s="196">
        <f>SUM(X126:X128)</f>
        <v>6.9999999999999993E-2</v>
      </c>
      <c r="AR125" s="197" t="s">
        <v>84</v>
      </c>
      <c r="AT125" s="198" t="s">
        <v>75</v>
      </c>
      <c r="AU125" s="198" t="s">
        <v>84</v>
      </c>
      <c r="AY125" s="197" t="s">
        <v>139</v>
      </c>
      <c r="BK125" s="199">
        <f>SUM(BK126:BK128)</f>
        <v>0</v>
      </c>
    </row>
    <row r="126" spans="1:65" s="2" customFormat="1" ht="24.25" customHeight="1">
      <c r="A126" s="31"/>
      <c r="B126" s="32"/>
      <c r="C126" s="202" t="s">
        <v>84</v>
      </c>
      <c r="D126" s="202" t="s">
        <v>142</v>
      </c>
      <c r="E126" s="203" t="s">
        <v>607</v>
      </c>
      <c r="F126" s="204" t="s">
        <v>608</v>
      </c>
      <c r="G126" s="205" t="s">
        <v>150</v>
      </c>
      <c r="H126" s="206">
        <v>10</v>
      </c>
      <c r="I126" s="207"/>
      <c r="J126" s="207"/>
      <c r="K126" s="208">
        <f>ROUND(P126*H126,2)</f>
        <v>0</v>
      </c>
      <c r="L126" s="209"/>
      <c r="M126" s="36"/>
      <c r="N126" s="210" t="s">
        <v>1</v>
      </c>
      <c r="O126" s="211" t="s">
        <v>40</v>
      </c>
      <c r="P126" s="212">
        <f>I126+J126</f>
        <v>0</v>
      </c>
      <c r="Q126" s="212">
        <f>ROUND(I126*H126,2)</f>
        <v>0</v>
      </c>
      <c r="R126" s="212">
        <f>ROUND(J126*H126,2)</f>
        <v>0</v>
      </c>
      <c r="S126" s="72"/>
      <c r="T126" s="213">
        <f>S126*H126</f>
        <v>0</v>
      </c>
      <c r="U126" s="213">
        <v>0</v>
      </c>
      <c r="V126" s="213">
        <f>U126*H126</f>
        <v>0</v>
      </c>
      <c r="W126" s="213">
        <v>1E-3</v>
      </c>
      <c r="X126" s="214">
        <f>W126*H126</f>
        <v>0.01</v>
      </c>
      <c r="Y126" s="31"/>
      <c r="Z126" s="31"/>
      <c r="AA126" s="31"/>
      <c r="AB126" s="31"/>
      <c r="AC126" s="31"/>
      <c r="AD126" s="31"/>
      <c r="AE126" s="31"/>
      <c r="AR126" s="215" t="s">
        <v>155</v>
      </c>
      <c r="AT126" s="215" t="s">
        <v>142</v>
      </c>
      <c r="AU126" s="215" t="s">
        <v>96</v>
      </c>
      <c r="AY126" s="14" t="s">
        <v>139</v>
      </c>
      <c r="BE126" s="216">
        <f>IF(O126="základná",K126,0)</f>
        <v>0</v>
      </c>
      <c r="BF126" s="216">
        <f>IF(O126="znížená",K126,0)</f>
        <v>0</v>
      </c>
      <c r="BG126" s="216">
        <f>IF(O126="zákl. prenesená",K126,0)</f>
        <v>0</v>
      </c>
      <c r="BH126" s="216">
        <f>IF(O126="zníž. prenesená",K126,0)</f>
        <v>0</v>
      </c>
      <c r="BI126" s="216">
        <f>IF(O126="nulová",K126,0)</f>
        <v>0</v>
      </c>
      <c r="BJ126" s="14" t="s">
        <v>96</v>
      </c>
      <c r="BK126" s="216">
        <f>ROUND(P126*H126,2)</f>
        <v>0</v>
      </c>
      <c r="BL126" s="14" t="s">
        <v>155</v>
      </c>
      <c r="BM126" s="215" t="s">
        <v>609</v>
      </c>
    </row>
    <row r="127" spans="1:65" s="2" customFormat="1" ht="24">
      <c r="A127" s="31"/>
      <c r="B127" s="32"/>
      <c r="C127" s="33"/>
      <c r="D127" s="227" t="s">
        <v>254</v>
      </c>
      <c r="E127" s="33"/>
      <c r="F127" s="228" t="s">
        <v>610</v>
      </c>
      <c r="G127" s="33"/>
      <c r="H127" s="33"/>
      <c r="I127" s="229"/>
      <c r="J127" s="229"/>
      <c r="K127" s="33"/>
      <c r="L127" s="33"/>
      <c r="M127" s="36"/>
      <c r="N127" s="230"/>
      <c r="O127" s="231"/>
      <c r="P127" s="72"/>
      <c r="Q127" s="72"/>
      <c r="R127" s="72"/>
      <c r="S127" s="72"/>
      <c r="T127" s="72"/>
      <c r="U127" s="72"/>
      <c r="V127" s="72"/>
      <c r="W127" s="72"/>
      <c r="X127" s="73"/>
      <c r="Y127" s="31"/>
      <c r="Z127" s="31"/>
      <c r="AA127" s="31"/>
      <c r="AB127" s="31"/>
      <c r="AC127" s="31"/>
      <c r="AD127" s="31"/>
      <c r="AE127" s="31"/>
      <c r="AT127" s="14" t="s">
        <v>254</v>
      </c>
      <c r="AU127" s="14" t="s">
        <v>96</v>
      </c>
    </row>
    <row r="128" spans="1:65" s="2" customFormat="1" ht="37.75" customHeight="1">
      <c r="A128" s="31"/>
      <c r="B128" s="32"/>
      <c r="C128" s="202" t="s">
        <v>96</v>
      </c>
      <c r="D128" s="202" t="s">
        <v>142</v>
      </c>
      <c r="E128" s="203" t="s">
        <v>611</v>
      </c>
      <c r="F128" s="204" t="s">
        <v>612</v>
      </c>
      <c r="G128" s="205" t="s">
        <v>145</v>
      </c>
      <c r="H128" s="206">
        <v>10</v>
      </c>
      <c r="I128" s="207"/>
      <c r="J128" s="207"/>
      <c r="K128" s="208">
        <f>ROUND(P128*H128,2)</f>
        <v>0</v>
      </c>
      <c r="L128" s="209"/>
      <c r="M128" s="36"/>
      <c r="N128" s="210" t="s">
        <v>1</v>
      </c>
      <c r="O128" s="211" t="s">
        <v>40</v>
      </c>
      <c r="P128" s="212">
        <f>I128+J128</f>
        <v>0</v>
      </c>
      <c r="Q128" s="212">
        <f>ROUND(I128*H128,2)</f>
        <v>0</v>
      </c>
      <c r="R128" s="212">
        <f>ROUND(J128*H128,2)</f>
        <v>0</v>
      </c>
      <c r="S128" s="72"/>
      <c r="T128" s="213">
        <f>S128*H128</f>
        <v>0</v>
      </c>
      <c r="U128" s="213">
        <v>0</v>
      </c>
      <c r="V128" s="213">
        <f>U128*H128</f>
        <v>0</v>
      </c>
      <c r="W128" s="213">
        <v>6.0000000000000001E-3</v>
      </c>
      <c r="X128" s="214">
        <f>W128*H128</f>
        <v>0.06</v>
      </c>
      <c r="Y128" s="31"/>
      <c r="Z128" s="31"/>
      <c r="AA128" s="31"/>
      <c r="AB128" s="31"/>
      <c r="AC128" s="31"/>
      <c r="AD128" s="31"/>
      <c r="AE128" s="31"/>
      <c r="AR128" s="215" t="s">
        <v>155</v>
      </c>
      <c r="AT128" s="215" t="s">
        <v>142</v>
      </c>
      <c r="AU128" s="215" t="s">
        <v>96</v>
      </c>
      <c r="AY128" s="14" t="s">
        <v>139</v>
      </c>
      <c r="BE128" s="216">
        <f>IF(O128="základná",K128,0)</f>
        <v>0</v>
      </c>
      <c r="BF128" s="216">
        <f>IF(O128="znížená",K128,0)</f>
        <v>0</v>
      </c>
      <c r="BG128" s="216">
        <f>IF(O128="zákl. prenesená",K128,0)</f>
        <v>0</v>
      </c>
      <c r="BH128" s="216">
        <f>IF(O128="zníž. prenesená",K128,0)</f>
        <v>0</v>
      </c>
      <c r="BI128" s="216">
        <f>IF(O128="nulová",K128,0)</f>
        <v>0</v>
      </c>
      <c r="BJ128" s="14" t="s">
        <v>96</v>
      </c>
      <c r="BK128" s="216">
        <f>ROUND(P128*H128,2)</f>
        <v>0</v>
      </c>
      <c r="BL128" s="14" t="s">
        <v>155</v>
      </c>
      <c r="BM128" s="215" t="s">
        <v>613</v>
      </c>
    </row>
    <row r="129" spans="1:65" s="12" customFormat="1" ht="26" customHeight="1">
      <c r="B129" s="185"/>
      <c r="C129" s="186"/>
      <c r="D129" s="187" t="s">
        <v>75</v>
      </c>
      <c r="E129" s="188" t="s">
        <v>136</v>
      </c>
      <c r="F129" s="188" t="s">
        <v>137</v>
      </c>
      <c r="G129" s="186"/>
      <c r="H129" s="186"/>
      <c r="I129" s="189"/>
      <c r="J129" s="189"/>
      <c r="K129" s="190">
        <f>BK129</f>
        <v>0</v>
      </c>
      <c r="L129" s="186"/>
      <c r="M129" s="191"/>
      <c r="N129" s="192"/>
      <c r="O129" s="193"/>
      <c r="P129" s="193"/>
      <c r="Q129" s="194">
        <f>Q130+Q170</f>
        <v>0</v>
      </c>
      <c r="R129" s="194">
        <f>R130+R170</f>
        <v>0</v>
      </c>
      <c r="S129" s="193"/>
      <c r="T129" s="195">
        <f>T130+T170</f>
        <v>0</v>
      </c>
      <c r="U129" s="193"/>
      <c r="V129" s="195">
        <f>V130+V170</f>
        <v>6.8910000000000013E-2</v>
      </c>
      <c r="W129" s="193"/>
      <c r="X129" s="196">
        <f>X130+X170</f>
        <v>0</v>
      </c>
      <c r="AR129" s="197" t="s">
        <v>138</v>
      </c>
      <c r="AT129" s="198" t="s">
        <v>75</v>
      </c>
      <c r="AU129" s="198" t="s">
        <v>76</v>
      </c>
      <c r="AY129" s="197" t="s">
        <v>139</v>
      </c>
      <c r="BK129" s="199">
        <f>BK130+BK170</f>
        <v>0</v>
      </c>
    </row>
    <row r="130" spans="1:65" s="12" customFormat="1" ht="22.75" customHeight="1">
      <c r="B130" s="185"/>
      <c r="C130" s="186"/>
      <c r="D130" s="187" t="s">
        <v>75</v>
      </c>
      <c r="E130" s="200" t="s">
        <v>140</v>
      </c>
      <c r="F130" s="200" t="s">
        <v>141</v>
      </c>
      <c r="G130" s="186"/>
      <c r="H130" s="186"/>
      <c r="I130" s="189"/>
      <c r="J130" s="189"/>
      <c r="K130" s="201">
        <f>BK130</f>
        <v>0</v>
      </c>
      <c r="L130" s="186"/>
      <c r="M130" s="191"/>
      <c r="N130" s="192"/>
      <c r="O130" s="193"/>
      <c r="P130" s="193"/>
      <c r="Q130" s="194">
        <f>SUM(Q131:Q169)</f>
        <v>0</v>
      </c>
      <c r="R130" s="194">
        <f>SUM(R131:R169)</f>
        <v>0</v>
      </c>
      <c r="S130" s="193"/>
      <c r="T130" s="195">
        <f>SUM(T131:T169)</f>
        <v>0</v>
      </c>
      <c r="U130" s="193"/>
      <c r="V130" s="195">
        <f>SUM(V131:V169)</f>
        <v>6.8910000000000013E-2</v>
      </c>
      <c r="W130" s="193"/>
      <c r="X130" s="196">
        <f>SUM(X131:X169)</f>
        <v>0</v>
      </c>
      <c r="AR130" s="197" t="s">
        <v>138</v>
      </c>
      <c r="AT130" s="198" t="s">
        <v>75</v>
      </c>
      <c r="AU130" s="198" t="s">
        <v>84</v>
      </c>
      <c r="AY130" s="197" t="s">
        <v>139</v>
      </c>
      <c r="BK130" s="199">
        <f>SUM(BK131:BK169)</f>
        <v>0</v>
      </c>
    </row>
    <row r="131" spans="1:65" s="2" customFormat="1" ht="21.75" customHeight="1">
      <c r="A131" s="31"/>
      <c r="B131" s="32"/>
      <c r="C131" s="202" t="s">
        <v>138</v>
      </c>
      <c r="D131" s="202" t="s">
        <v>142</v>
      </c>
      <c r="E131" s="203" t="s">
        <v>614</v>
      </c>
      <c r="F131" s="204" t="s">
        <v>615</v>
      </c>
      <c r="G131" s="205" t="s">
        <v>616</v>
      </c>
      <c r="H131" s="206">
        <v>1</v>
      </c>
      <c r="I131" s="207"/>
      <c r="J131" s="207"/>
      <c r="K131" s="208">
        <f t="shared" ref="K131:K169" si="1">ROUND(P131*H131,2)</f>
        <v>0</v>
      </c>
      <c r="L131" s="209"/>
      <c r="M131" s="36"/>
      <c r="N131" s="210" t="s">
        <v>1</v>
      </c>
      <c r="O131" s="211" t="s">
        <v>40</v>
      </c>
      <c r="P131" s="212">
        <f t="shared" ref="P131:P169" si="2">I131+J131</f>
        <v>0</v>
      </c>
      <c r="Q131" s="212">
        <f t="shared" ref="Q131:Q169" si="3">ROUND(I131*H131,2)</f>
        <v>0</v>
      </c>
      <c r="R131" s="212">
        <f t="shared" ref="R131:R169" si="4">ROUND(J131*H131,2)</f>
        <v>0</v>
      </c>
      <c r="S131" s="72"/>
      <c r="T131" s="213">
        <f t="shared" ref="T131:T169" si="5">S131*H131</f>
        <v>0</v>
      </c>
      <c r="U131" s="213">
        <v>0</v>
      </c>
      <c r="V131" s="213">
        <f t="shared" ref="V131:V169" si="6">U131*H131</f>
        <v>0</v>
      </c>
      <c r="W131" s="213">
        <v>0</v>
      </c>
      <c r="X131" s="214">
        <f t="shared" ref="X131:X169" si="7">W131*H131</f>
        <v>0</v>
      </c>
      <c r="Y131" s="31"/>
      <c r="Z131" s="31"/>
      <c r="AA131" s="31"/>
      <c r="AB131" s="31"/>
      <c r="AC131" s="31"/>
      <c r="AD131" s="31"/>
      <c r="AE131" s="31"/>
      <c r="AR131" s="215" t="s">
        <v>146</v>
      </c>
      <c r="AT131" s="215" t="s">
        <v>142</v>
      </c>
      <c r="AU131" s="215" t="s">
        <v>96</v>
      </c>
      <c r="AY131" s="14" t="s">
        <v>139</v>
      </c>
      <c r="BE131" s="216">
        <f t="shared" ref="BE131:BE169" si="8">IF(O131="základná",K131,0)</f>
        <v>0</v>
      </c>
      <c r="BF131" s="216">
        <f t="shared" ref="BF131:BF169" si="9">IF(O131="znížená",K131,0)</f>
        <v>0</v>
      </c>
      <c r="BG131" s="216">
        <f t="shared" ref="BG131:BG169" si="10">IF(O131="zákl. prenesená",K131,0)</f>
        <v>0</v>
      </c>
      <c r="BH131" s="216">
        <f t="shared" ref="BH131:BH169" si="11">IF(O131="zníž. prenesená",K131,0)</f>
        <v>0</v>
      </c>
      <c r="BI131" s="216">
        <f t="shared" ref="BI131:BI169" si="12">IF(O131="nulová",K131,0)</f>
        <v>0</v>
      </c>
      <c r="BJ131" s="14" t="s">
        <v>96</v>
      </c>
      <c r="BK131" s="216">
        <f t="shared" ref="BK131:BK169" si="13">ROUND(P131*H131,2)</f>
        <v>0</v>
      </c>
      <c r="BL131" s="14" t="s">
        <v>146</v>
      </c>
      <c r="BM131" s="215" t="s">
        <v>617</v>
      </c>
    </row>
    <row r="132" spans="1:65" s="2" customFormat="1" ht="24.25" customHeight="1">
      <c r="A132" s="31"/>
      <c r="B132" s="32"/>
      <c r="C132" s="202" t="s">
        <v>155</v>
      </c>
      <c r="D132" s="202" t="s">
        <v>142</v>
      </c>
      <c r="E132" s="203" t="s">
        <v>618</v>
      </c>
      <c r="F132" s="204" t="s">
        <v>619</v>
      </c>
      <c r="G132" s="205" t="s">
        <v>150</v>
      </c>
      <c r="H132" s="206">
        <v>28</v>
      </c>
      <c r="I132" s="207"/>
      <c r="J132" s="207"/>
      <c r="K132" s="208">
        <f t="shared" si="1"/>
        <v>0</v>
      </c>
      <c r="L132" s="209"/>
      <c r="M132" s="36"/>
      <c r="N132" s="210" t="s">
        <v>1</v>
      </c>
      <c r="O132" s="211" t="s">
        <v>40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146</v>
      </c>
      <c r="AT132" s="215" t="s">
        <v>142</v>
      </c>
      <c r="AU132" s="215" t="s">
        <v>96</v>
      </c>
      <c r="AY132" s="14" t="s">
        <v>139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96</v>
      </c>
      <c r="BK132" s="216">
        <f t="shared" si="13"/>
        <v>0</v>
      </c>
      <c r="BL132" s="14" t="s">
        <v>146</v>
      </c>
      <c r="BM132" s="215" t="s">
        <v>620</v>
      </c>
    </row>
    <row r="133" spans="1:65" s="2" customFormat="1" ht="16.5" customHeight="1">
      <c r="A133" s="31"/>
      <c r="B133" s="32"/>
      <c r="C133" s="217" t="s">
        <v>159</v>
      </c>
      <c r="D133" s="217" t="s">
        <v>136</v>
      </c>
      <c r="E133" s="218" t="s">
        <v>621</v>
      </c>
      <c r="F133" s="219" t="s">
        <v>622</v>
      </c>
      <c r="G133" s="220" t="s">
        <v>150</v>
      </c>
      <c r="H133" s="221">
        <v>28</v>
      </c>
      <c r="I133" s="222"/>
      <c r="J133" s="223"/>
      <c r="K133" s="224">
        <f t="shared" si="1"/>
        <v>0</v>
      </c>
      <c r="L133" s="223"/>
      <c r="M133" s="225"/>
      <c r="N133" s="226" t="s">
        <v>1</v>
      </c>
      <c r="O133" s="211" t="s">
        <v>40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0</v>
      </c>
      <c r="V133" s="213">
        <f t="shared" si="6"/>
        <v>0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259</v>
      </c>
      <c r="AT133" s="215" t="s">
        <v>136</v>
      </c>
      <c r="AU133" s="215" t="s">
        <v>96</v>
      </c>
      <c r="AY133" s="14" t="s">
        <v>139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96</v>
      </c>
      <c r="BK133" s="216">
        <f t="shared" si="13"/>
        <v>0</v>
      </c>
      <c r="BL133" s="14" t="s">
        <v>146</v>
      </c>
      <c r="BM133" s="215" t="s">
        <v>623</v>
      </c>
    </row>
    <row r="134" spans="1:65" s="2" customFormat="1" ht="24.25" customHeight="1">
      <c r="A134" s="31"/>
      <c r="B134" s="32"/>
      <c r="C134" s="202" t="s">
        <v>163</v>
      </c>
      <c r="D134" s="202" t="s">
        <v>142</v>
      </c>
      <c r="E134" s="203" t="s">
        <v>624</v>
      </c>
      <c r="F134" s="204" t="s">
        <v>625</v>
      </c>
      <c r="G134" s="205" t="s">
        <v>332</v>
      </c>
      <c r="H134" s="206">
        <v>1</v>
      </c>
      <c r="I134" s="207"/>
      <c r="J134" s="207"/>
      <c r="K134" s="208">
        <f t="shared" si="1"/>
        <v>0</v>
      </c>
      <c r="L134" s="209"/>
      <c r="M134" s="36"/>
      <c r="N134" s="210" t="s">
        <v>1</v>
      </c>
      <c r="O134" s="211" t="s">
        <v>40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8.0000000000000007E-5</v>
      </c>
      <c r="V134" s="213">
        <f t="shared" si="6"/>
        <v>8.0000000000000007E-5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146</v>
      </c>
      <c r="AT134" s="215" t="s">
        <v>142</v>
      </c>
      <c r="AU134" s="215" t="s">
        <v>96</v>
      </c>
      <c r="AY134" s="14" t="s">
        <v>139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96</v>
      </c>
      <c r="BK134" s="216">
        <f t="shared" si="13"/>
        <v>0</v>
      </c>
      <c r="BL134" s="14" t="s">
        <v>146</v>
      </c>
      <c r="BM134" s="215" t="s">
        <v>626</v>
      </c>
    </row>
    <row r="135" spans="1:65" s="2" customFormat="1" ht="16.5" customHeight="1">
      <c r="A135" s="31"/>
      <c r="B135" s="32"/>
      <c r="C135" s="217" t="s">
        <v>167</v>
      </c>
      <c r="D135" s="217" t="s">
        <v>136</v>
      </c>
      <c r="E135" s="218" t="s">
        <v>627</v>
      </c>
      <c r="F135" s="219" t="s">
        <v>628</v>
      </c>
      <c r="G135" s="220" t="s">
        <v>332</v>
      </c>
      <c r="H135" s="221">
        <v>1</v>
      </c>
      <c r="I135" s="222"/>
      <c r="J135" s="223"/>
      <c r="K135" s="224">
        <f t="shared" si="1"/>
        <v>0</v>
      </c>
      <c r="L135" s="223"/>
      <c r="M135" s="225"/>
      <c r="N135" s="226" t="s">
        <v>1</v>
      </c>
      <c r="O135" s="211" t="s">
        <v>40</v>
      </c>
      <c r="P135" s="212">
        <f t="shared" si="2"/>
        <v>0</v>
      </c>
      <c r="Q135" s="212">
        <f t="shared" si="3"/>
        <v>0</v>
      </c>
      <c r="R135" s="212">
        <f t="shared" si="4"/>
        <v>0</v>
      </c>
      <c r="S135" s="72"/>
      <c r="T135" s="213">
        <f t="shared" si="5"/>
        <v>0</v>
      </c>
      <c r="U135" s="213">
        <v>0</v>
      </c>
      <c r="V135" s="213">
        <f t="shared" si="6"/>
        <v>0</v>
      </c>
      <c r="W135" s="213">
        <v>0</v>
      </c>
      <c r="X135" s="214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259</v>
      </c>
      <c r="AT135" s="215" t="s">
        <v>136</v>
      </c>
      <c r="AU135" s="215" t="s">
        <v>96</v>
      </c>
      <c r="AY135" s="14" t="s">
        <v>139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96</v>
      </c>
      <c r="BK135" s="216">
        <f t="shared" si="13"/>
        <v>0</v>
      </c>
      <c r="BL135" s="14" t="s">
        <v>146</v>
      </c>
      <c r="BM135" s="215" t="s">
        <v>629</v>
      </c>
    </row>
    <row r="136" spans="1:65" s="2" customFormat="1" ht="16.5" customHeight="1">
      <c r="A136" s="31"/>
      <c r="B136" s="32"/>
      <c r="C136" s="217" t="s">
        <v>171</v>
      </c>
      <c r="D136" s="217" t="s">
        <v>136</v>
      </c>
      <c r="E136" s="218" t="s">
        <v>630</v>
      </c>
      <c r="F136" s="219" t="s">
        <v>631</v>
      </c>
      <c r="G136" s="220" t="s">
        <v>150</v>
      </c>
      <c r="H136" s="221">
        <v>200</v>
      </c>
      <c r="I136" s="222"/>
      <c r="J136" s="223"/>
      <c r="K136" s="224">
        <f t="shared" si="1"/>
        <v>0</v>
      </c>
      <c r="L136" s="223"/>
      <c r="M136" s="225"/>
      <c r="N136" s="226" t="s">
        <v>1</v>
      </c>
      <c r="O136" s="211" t="s">
        <v>40</v>
      </c>
      <c r="P136" s="212">
        <f t="shared" si="2"/>
        <v>0</v>
      </c>
      <c r="Q136" s="212">
        <f t="shared" si="3"/>
        <v>0</v>
      </c>
      <c r="R136" s="212">
        <f t="shared" si="4"/>
        <v>0</v>
      </c>
      <c r="S136" s="72"/>
      <c r="T136" s="213">
        <f t="shared" si="5"/>
        <v>0</v>
      </c>
      <c r="U136" s="213">
        <v>0</v>
      </c>
      <c r="V136" s="213">
        <f t="shared" si="6"/>
        <v>0</v>
      </c>
      <c r="W136" s="213">
        <v>0</v>
      </c>
      <c r="X136" s="214">
        <f t="shared" si="7"/>
        <v>0</v>
      </c>
      <c r="Y136" s="31"/>
      <c r="Z136" s="31"/>
      <c r="AA136" s="31"/>
      <c r="AB136" s="31"/>
      <c r="AC136" s="31"/>
      <c r="AD136" s="31"/>
      <c r="AE136" s="31"/>
      <c r="AR136" s="215" t="s">
        <v>259</v>
      </c>
      <c r="AT136" s="215" t="s">
        <v>136</v>
      </c>
      <c r="AU136" s="215" t="s">
        <v>96</v>
      </c>
      <c r="AY136" s="14" t="s">
        <v>139</v>
      </c>
      <c r="BE136" s="216">
        <f t="shared" si="8"/>
        <v>0</v>
      </c>
      <c r="BF136" s="216">
        <f t="shared" si="9"/>
        <v>0</v>
      </c>
      <c r="BG136" s="216">
        <f t="shared" si="10"/>
        <v>0</v>
      </c>
      <c r="BH136" s="216">
        <f t="shared" si="11"/>
        <v>0</v>
      </c>
      <c r="BI136" s="216">
        <f t="shared" si="12"/>
        <v>0</v>
      </c>
      <c r="BJ136" s="14" t="s">
        <v>96</v>
      </c>
      <c r="BK136" s="216">
        <f t="shared" si="13"/>
        <v>0</v>
      </c>
      <c r="BL136" s="14" t="s">
        <v>146</v>
      </c>
      <c r="BM136" s="215" t="s">
        <v>632</v>
      </c>
    </row>
    <row r="137" spans="1:65" s="2" customFormat="1" ht="24.25" customHeight="1">
      <c r="A137" s="31"/>
      <c r="B137" s="32"/>
      <c r="C137" s="202" t="s">
        <v>175</v>
      </c>
      <c r="D137" s="202" t="s">
        <v>142</v>
      </c>
      <c r="E137" s="203" t="s">
        <v>633</v>
      </c>
      <c r="F137" s="204" t="s">
        <v>634</v>
      </c>
      <c r="G137" s="205" t="s">
        <v>145</v>
      </c>
      <c r="H137" s="206">
        <v>100</v>
      </c>
      <c r="I137" s="207"/>
      <c r="J137" s="207"/>
      <c r="K137" s="208">
        <f t="shared" si="1"/>
        <v>0</v>
      </c>
      <c r="L137" s="209"/>
      <c r="M137" s="36"/>
      <c r="N137" s="210" t="s">
        <v>1</v>
      </c>
      <c r="O137" s="211" t="s">
        <v>40</v>
      </c>
      <c r="P137" s="212">
        <f t="shared" si="2"/>
        <v>0</v>
      </c>
      <c r="Q137" s="212">
        <f t="shared" si="3"/>
        <v>0</v>
      </c>
      <c r="R137" s="212">
        <f t="shared" si="4"/>
        <v>0</v>
      </c>
      <c r="S137" s="72"/>
      <c r="T137" s="213">
        <f t="shared" si="5"/>
        <v>0</v>
      </c>
      <c r="U137" s="213">
        <v>0</v>
      </c>
      <c r="V137" s="213">
        <f t="shared" si="6"/>
        <v>0</v>
      </c>
      <c r="W137" s="213">
        <v>0</v>
      </c>
      <c r="X137" s="214">
        <f t="shared" si="7"/>
        <v>0</v>
      </c>
      <c r="Y137" s="31"/>
      <c r="Z137" s="31"/>
      <c r="AA137" s="31"/>
      <c r="AB137" s="31"/>
      <c r="AC137" s="31"/>
      <c r="AD137" s="31"/>
      <c r="AE137" s="31"/>
      <c r="AR137" s="215" t="s">
        <v>146</v>
      </c>
      <c r="AT137" s="215" t="s">
        <v>142</v>
      </c>
      <c r="AU137" s="215" t="s">
        <v>96</v>
      </c>
      <c r="AY137" s="14" t="s">
        <v>139</v>
      </c>
      <c r="BE137" s="216">
        <f t="shared" si="8"/>
        <v>0</v>
      </c>
      <c r="BF137" s="216">
        <f t="shared" si="9"/>
        <v>0</v>
      </c>
      <c r="BG137" s="216">
        <f t="shared" si="10"/>
        <v>0</v>
      </c>
      <c r="BH137" s="216">
        <f t="shared" si="11"/>
        <v>0</v>
      </c>
      <c r="BI137" s="216">
        <f t="shared" si="12"/>
        <v>0</v>
      </c>
      <c r="BJ137" s="14" t="s">
        <v>96</v>
      </c>
      <c r="BK137" s="216">
        <f t="shared" si="13"/>
        <v>0</v>
      </c>
      <c r="BL137" s="14" t="s">
        <v>146</v>
      </c>
      <c r="BM137" s="215" t="s">
        <v>635</v>
      </c>
    </row>
    <row r="138" spans="1:65" s="2" customFormat="1" ht="24.25" customHeight="1">
      <c r="A138" s="31"/>
      <c r="B138" s="32"/>
      <c r="C138" s="217" t="s">
        <v>181</v>
      </c>
      <c r="D138" s="217" t="s">
        <v>136</v>
      </c>
      <c r="E138" s="218" t="s">
        <v>636</v>
      </c>
      <c r="F138" s="219" t="s">
        <v>637</v>
      </c>
      <c r="G138" s="220" t="s">
        <v>145</v>
      </c>
      <c r="H138" s="221">
        <v>100</v>
      </c>
      <c r="I138" s="222"/>
      <c r="J138" s="223"/>
      <c r="K138" s="224">
        <f t="shared" si="1"/>
        <v>0</v>
      </c>
      <c r="L138" s="223"/>
      <c r="M138" s="225"/>
      <c r="N138" s="226" t="s">
        <v>1</v>
      </c>
      <c r="O138" s="211" t="s">
        <v>40</v>
      </c>
      <c r="P138" s="212">
        <f t="shared" si="2"/>
        <v>0</v>
      </c>
      <c r="Q138" s="212">
        <f t="shared" si="3"/>
        <v>0</v>
      </c>
      <c r="R138" s="212">
        <f t="shared" si="4"/>
        <v>0</v>
      </c>
      <c r="S138" s="72"/>
      <c r="T138" s="213">
        <f t="shared" si="5"/>
        <v>0</v>
      </c>
      <c r="U138" s="213">
        <v>6.0000000000000002E-5</v>
      </c>
      <c r="V138" s="213">
        <f t="shared" si="6"/>
        <v>6.0000000000000001E-3</v>
      </c>
      <c r="W138" s="213">
        <v>0</v>
      </c>
      <c r="X138" s="214">
        <f t="shared" si="7"/>
        <v>0</v>
      </c>
      <c r="Y138" s="31"/>
      <c r="Z138" s="31"/>
      <c r="AA138" s="31"/>
      <c r="AB138" s="31"/>
      <c r="AC138" s="31"/>
      <c r="AD138" s="31"/>
      <c r="AE138" s="31"/>
      <c r="AR138" s="215" t="s">
        <v>259</v>
      </c>
      <c r="AT138" s="215" t="s">
        <v>136</v>
      </c>
      <c r="AU138" s="215" t="s">
        <v>96</v>
      </c>
      <c r="AY138" s="14" t="s">
        <v>139</v>
      </c>
      <c r="BE138" s="216">
        <f t="shared" si="8"/>
        <v>0</v>
      </c>
      <c r="BF138" s="216">
        <f t="shared" si="9"/>
        <v>0</v>
      </c>
      <c r="BG138" s="216">
        <f t="shared" si="10"/>
        <v>0</v>
      </c>
      <c r="BH138" s="216">
        <f t="shared" si="11"/>
        <v>0</v>
      </c>
      <c r="BI138" s="216">
        <f t="shared" si="12"/>
        <v>0</v>
      </c>
      <c r="BJ138" s="14" t="s">
        <v>96</v>
      </c>
      <c r="BK138" s="216">
        <f t="shared" si="13"/>
        <v>0</v>
      </c>
      <c r="BL138" s="14" t="s">
        <v>146</v>
      </c>
      <c r="BM138" s="215" t="s">
        <v>638</v>
      </c>
    </row>
    <row r="139" spans="1:65" s="2" customFormat="1" ht="16.5" customHeight="1">
      <c r="A139" s="31"/>
      <c r="B139" s="32"/>
      <c r="C139" s="217" t="s">
        <v>185</v>
      </c>
      <c r="D139" s="217" t="s">
        <v>136</v>
      </c>
      <c r="E139" s="218" t="s">
        <v>639</v>
      </c>
      <c r="F139" s="219" t="s">
        <v>640</v>
      </c>
      <c r="G139" s="220" t="s">
        <v>150</v>
      </c>
      <c r="H139" s="221">
        <v>2</v>
      </c>
      <c r="I139" s="222"/>
      <c r="J139" s="223"/>
      <c r="K139" s="224">
        <f t="shared" si="1"/>
        <v>0</v>
      </c>
      <c r="L139" s="223"/>
      <c r="M139" s="225"/>
      <c r="N139" s="226" t="s">
        <v>1</v>
      </c>
      <c r="O139" s="211" t="s">
        <v>40</v>
      </c>
      <c r="P139" s="212">
        <f t="shared" si="2"/>
        <v>0</v>
      </c>
      <c r="Q139" s="212">
        <f t="shared" si="3"/>
        <v>0</v>
      </c>
      <c r="R139" s="212">
        <f t="shared" si="4"/>
        <v>0</v>
      </c>
      <c r="S139" s="72"/>
      <c r="T139" s="213">
        <f t="shared" si="5"/>
        <v>0</v>
      </c>
      <c r="U139" s="213">
        <v>0</v>
      </c>
      <c r="V139" s="213">
        <f t="shared" si="6"/>
        <v>0</v>
      </c>
      <c r="W139" s="213">
        <v>0</v>
      </c>
      <c r="X139" s="214">
        <f t="shared" si="7"/>
        <v>0</v>
      </c>
      <c r="Y139" s="31"/>
      <c r="Z139" s="31"/>
      <c r="AA139" s="31"/>
      <c r="AB139" s="31"/>
      <c r="AC139" s="31"/>
      <c r="AD139" s="31"/>
      <c r="AE139" s="31"/>
      <c r="AR139" s="215" t="s">
        <v>259</v>
      </c>
      <c r="AT139" s="215" t="s">
        <v>136</v>
      </c>
      <c r="AU139" s="215" t="s">
        <v>96</v>
      </c>
      <c r="AY139" s="14" t="s">
        <v>139</v>
      </c>
      <c r="BE139" s="216">
        <f t="shared" si="8"/>
        <v>0</v>
      </c>
      <c r="BF139" s="216">
        <f t="shared" si="9"/>
        <v>0</v>
      </c>
      <c r="BG139" s="216">
        <f t="shared" si="10"/>
        <v>0</v>
      </c>
      <c r="BH139" s="216">
        <f t="shared" si="11"/>
        <v>0</v>
      </c>
      <c r="BI139" s="216">
        <f t="shared" si="12"/>
        <v>0</v>
      </c>
      <c r="BJ139" s="14" t="s">
        <v>96</v>
      </c>
      <c r="BK139" s="216">
        <f t="shared" si="13"/>
        <v>0</v>
      </c>
      <c r="BL139" s="14" t="s">
        <v>146</v>
      </c>
      <c r="BM139" s="215" t="s">
        <v>641</v>
      </c>
    </row>
    <row r="140" spans="1:65" s="2" customFormat="1" ht="16.5" customHeight="1">
      <c r="A140" s="31"/>
      <c r="B140" s="32"/>
      <c r="C140" s="217" t="s">
        <v>189</v>
      </c>
      <c r="D140" s="217" t="s">
        <v>136</v>
      </c>
      <c r="E140" s="218" t="s">
        <v>642</v>
      </c>
      <c r="F140" s="219" t="s">
        <v>643</v>
      </c>
      <c r="G140" s="220" t="s">
        <v>150</v>
      </c>
      <c r="H140" s="221">
        <v>2</v>
      </c>
      <c r="I140" s="222"/>
      <c r="J140" s="223"/>
      <c r="K140" s="224">
        <f t="shared" si="1"/>
        <v>0</v>
      </c>
      <c r="L140" s="223"/>
      <c r="M140" s="225"/>
      <c r="N140" s="226" t="s">
        <v>1</v>
      </c>
      <c r="O140" s="211" t="s">
        <v>40</v>
      </c>
      <c r="P140" s="212">
        <f t="shared" si="2"/>
        <v>0</v>
      </c>
      <c r="Q140" s="212">
        <f t="shared" si="3"/>
        <v>0</v>
      </c>
      <c r="R140" s="212">
        <f t="shared" si="4"/>
        <v>0</v>
      </c>
      <c r="S140" s="72"/>
      <c r="T140" s="213">
        <f t="shared" si="5"/>
        <v>0</v>
      </c>
      <c r="U140" s="213">
        <v>0</v>
      </c>
      <c r="V140" s="213">
        <f t="shared" si="6"/>
        <v>0</v>
      </c>
      <c r="W140" s="213">
        <v>0</v>
      </c>
      <c r="X140" s="214">
        <f t="shared" si="7"/>
        <v>0</v>
      </c>
      <c r="Y140" s="31"/>
      <c r="Z140" s="31"/>
      <c r="AA140" s="31"/>
      <c r="AB140" s="31"/>
      <c r="AC140" s="31"/>
      <c r="AD140" s="31"/>
      <c r="AE140" s="31"/>
      <c r="AR140" s="215" t="s">
        <v>259</v>
      </c>
      <c r="AT140" s="215" t="s">
        <v>136</v>
      </c>
      <c r="AU140" s="215" t="s">
        <v>96</v>
      </c>
      <c r="AY140" s="14" t="s">
        <v>139</v>
      </c>
      <c r="BE140" s="216">
        <f t="shared" si="8"/>
        <v>0</v>
      </c>
      <c r="BF140" s="216">
        <f t="shared" si="9"/>
        <v>0</v>
      </c>
      <c r="BG140" s="216">
        <f t="shared" si="10"/>
        <v>0</v>
      </c>
      <c r="BH140" s="216">
        <f t="shared" si="11"/>
        <v>0</v>
      </c>
      <c r="BI140" s="216">
        <f t="shared" si="12"/>
        <v>0</v>
      </c>
      <c r="BJ140" s="14" t="s">
        <v>96</v>
      </c>
      <c r="BK140" s="216">
        <f t="shared" si="13"/>
        <v>0</v>
      </c>
      <c r="BL140" s="14" t="s">
        <v>146</v>
      </c>
      <c r="BM140" s="215" t="s">
        <v>644</v>
      </c>
    </row>
    <row r="141" spans="1:65" s="2" customFormat="1" ht="24.25" customHeight="1">
      <c r="A141" s="31"/>
      <c r="B141" s="32"/>
      <c r="C141" s="202" t="s">
        <v>193</v>
      </c>
      <c r="D141" s="202" t="s">
        <v>142</v>
      </c>
      <c r="E141" s="203" t="s">
        <v>645</v>
      </c>
      <c r="F141" s="204" t="s">
        <v>646</v>
      </c>
      <c r="G141" s="205" t="s">
        <v>145</v>
      </c>
      <c r="H141" s="206">
        <v>200</v>
      </c>
      <c r="I141" s="207"/>
      <c r="J141" s="207"/>
      <c r="K141" s="208">
        <f t="shared" si="1"/>
        <v>0</v>
      </c>
      <c r="L141" s="209"/>
      <c r="M141" s="36"/>
      <c r="N141" s="210" t="s">
        <v>1</v>
      </c>
      <c r="O141" s="211" t="s">
        <v>40</v>
      </c>
      <c r="P141" s="212">
        <f t="shared" si="2"/>
        <v>0</v>
      </c>
      <c r="Q141" s="212">
        <f t="shared" si="3"/>
        <v>0</v>
      </c>
      <c r="R141" s="212">
        <f t="shared" si="4"/>
        <v>0</v>
      </c>
      <c r="S141" s="72"/>
      <c r="T141" s="213">
        <f t="shared" si="5"/>
        <v>0</v>
      </c>
      <c r="U141" s="213">
        <v>0</v>
      </c>
      <c r="V141" s="213">
        <f t="shared" si="6"/>
        <v>0</v>
      </c>
      <c r="W141" s="213">
        <v>0</v>
      </c>
      <c r="X141" s="214">
        <f t="shared" si="7"/>
        <v>0</v>
      </c>
      <c r="Y141" s="31"/>
      <c r="Z141" s="31"/>
      <c r="AA141" s="31"/>
      <c r="AB141" s="31"/>
      <c r="AC141" s="31"/>
      <c r="AD141" s="31"/>
      <c r="AE141" s="31"/>
      <c r="AR141" s="215" t="s">
        <v>146</v>
      </c>
      <c r="AT141" s="215" t="s">
        <v>142</v>
      </c>
      <c r="AU141" s="215" t="s">
        <v>96</v>
      </c>
      <c r="AY141" s="14" t="s">
        <v>139</v>
      </c>
      <c r="BE141" s="216">
        <f t="shared" si="8"/>
        <v>0</v>
      </c>
      <c r="BF141" s="216">
        <f t="shared" si="9"/>
        <v>0</v>
      </c>
      <c r="BG141" s="216">
        <f t="shared" si="10"/>
        <v>0</v>
      </c>
      <c r="BH141" s="216">
        <f t="shared" si="11"/>
        <v>0</v>
      </c>
      <c r="BI141" s="216">
        <f t="shared" si="12"/>
        <v>0</v>
      </c>
      <c r="BJ141" s="14" t="s">
        <v>96</v>
      </c>
      <c r="BK141" s="216">
        <f t="shared" si="13"/>
        <v>0</v>
      </c>
      <c r="BL141" s="14" t="s">
        <v>146</v>
      </c>
      <c r="BM141" s="215" t="s">
        <v>647</v>
      </c>
    </row>
    <row r="142" spans="1:65" s="2" customFormat="1" ht="16.5" customHeight="1">
      <c r="A142" s="31"/>
      <c r="B142" s="32"/>
      <c r="C142" s="217" t="s">
        <v>197</v>
      </c>
      <c r="D142" s="217" t="s">
        <v>136</v>
      </c>
      <c r="E142" s="218" t="s">
        <v>648</v>
      </c>
      <c r="F142" s="219" t="s">
        <v>649</v>
      </c>
      <c r="G142" s="220" t="s">
        <v>650</v>
      </c>
      <c r="H142" s="221">
        <v>1</v>
      </c>
      <c r="I142" s="222"/>
      <c r="J142" s="223"/>
      <c r="K142" s="224">
        <f t="shared" si="1"/>
        <v>0</v>
      </c>
      <c r="L142" s="223"/>
      <c r="M142" s="225"/>
      <c r="N142" s="226" t="s">
        <v>1</v>
      </c>
      <c r="O142" s="211" t="s">
        <v>40</v>
      </c>
      <c r="P142" s="212">
        <f t="shared" si="2"/>
        <v>0</v>
      </c>
      <c r="Q142" s="212">
        <f t="shared" si="3"/>
        <v>0</v>
      </c>
      <c r="R142" s="212">
        <f t="shared" si="4"/>
        <v>0</v>
      </c>
      <c r="S142" s="72"/>
      <c r="T142" s="213">
        <f t="shared" si="5"/>
        <v>0</v>
      </c>
      <c r="U142" s="213">
        <v>0</v>
      </c>
      <c r="V142" s="213">
        <f t="shared" si="6"/>
        <v>0</v>
      </c>
      <c r="W142" s="213">
        <v>0</v>
      </c>
      <c r="X142" s="214">
        <f t="shared" si="7"/>
        <v>0</v>
      </c>
      <c r="Y142" s="31"/>
      <c r="Z142" s="31"/>
      <c r="AA142" s="31"/>
      <c r="AB142" s="31"/>
      <c r="AC142" s="31"/>
      <c r="AD142" s="31"/>
      <c r="AE142" s="31"/>
      <c r="AR142" s="215" t="s">
        <v>259</v>
      </c>
      <c r="AT142" s="215" t="s">
        <v>136</v>
      </c>
      <c r="AU142" s="215" t="s">
        <v>96</v>
      </c>
      <c r="AY142" s="14" t="s">
        <v>139</v>
      </c>
      <c r="BE142" s="216">
        <f t="shared" si="8"/>
        <v>0</v>
      </c>
      <c r="BF142" s="216">
        <f t="shared" si="9"/>
        <v>0</v>
      </c>
      <c r="BG142" s="216">
        <f t="shared" si="10"/>
        <v>0</v>
      </c>
      <c r="BH142" s="216">
        <f t="shared" si="11"/>
        <v>0</v>
      </c>
      <c r="BI142" s="216">
        <f t="shared" si="12"/>
        <v>0</v>
      </c>
      <c r="BJ142" s="14" t="s">
        <v>96</v>
      </c>
      <c r="BK142" s="216">
        <f t="shared" si="13"/>
        <v>0</v>
      </c>
      <c r="BL142" s="14" t="s">
        <v>146</v>
      </c>
      <c r="BM142" s="215" t="s">
        <v>651</v>
      </c>
    </row>
    <row r="143" spans="1:65" s="2" customFormat="1" ht="16.5" customHeight="1">
      <c r="A143" s="31"/>
      <c r="B143" s="32"/>
      <c r="C143" s="217" t="s">
        <v>201</v>
      </c>
      <c r="D143" s="217" t="s">
        <v>136</v>
      </c>
      <c r="E143" s="218" t="s">
        <v>652</v>
      </c>
      <c r="F143" s="219" t="s">
        <v>653</v>
      </c>
      <c r="G143" s="220" t="s">
        <v>650</v>
      </c>
      <c r="H143" s="221">
        <v>1</v>
      </c>
      <c r="I143" s="222"/>
      <c r="J143" s="223"/>
      <c r="K143" s="224">
        <f t="shared" si="1"/>
        <v>0</v>
      </c>
      <c r="L143" s="223"/>
      <c r="M143" s="225"/>
      <c r="N143" s="226" t="s">
        <v>1</v>
      </c>
      <c r="O143" s="211" t="s">
        <v>40</v>
      </c>
      <c r="P143" s="212">
        <f t="shared" si="2"/>
        <v>0</v>
      </c>
      <c r="Q143" s="212">
        <f t="shared" si="3"/>
        <v>0</v>
      </c>
      <c r="R143" s="212">
        <f t="shared" si="4"/>
        <v>0</v>
      </c>
      <c r="S143" s="72"/>
      <c r="T143" s="213">
        <f t="shared" si="5"/>
        <v>0</v>
      </c>
      <c r="U143" s="213">
        <v>0</v>
      </c>
      <c r="V143" s="213">
        <f t="shared" si="6"/>
        <v>0</v>
      </c>
      <c r="W143" s="213">
        <v>0</v>
      </c>
      <c r="X143" s="214">
        <f t="shared" si="7"/>
        <v>0</v>
      </c>
      <c r="Y143" s="31"/>
      <c r="Z143" s="31"/>
      <c r="AA143" s="31"/>
      <c r="AB143" s="31"/>
      <c r="AC143" s="31"/>
      <c r="AD143" s="31"/>
      <c r="AE143" s="31"/>
      <c r="AR143" s="215" t="s">
        <v>259</v>
      </c>
      <c r="AT143" s="215" t="s">
        <v>136</v>
      </c>
      <c r="AU143" s="215" t="s">
        <v>96</v>
      </c>
      <c r="AY143" s="14" t="s">
        <v>139</v>
      </c>
      <c r="BE143" s="216">
        <f t="shared" si="8"/>
        <v>0</v>
      </c>
      <c r="BF143" s="216">
        <f t="shared" si="9"/>
        <v>0</v>
      </c>
      <c r="BG143" s="216">
        <f t="shared" si="10"/>
        <v>0</v>
      </c>
      <c r="BH143" s="216">
        <f t="shared" si="11"/>
        <v>0</v>
      </c>
      <c r="BI143" s="216">
        <f t="shared" si="12"/>
        <v>0</v>
      </c>
      <c r="BJ143" s="14" t="s">
        <v>96</v>
      </c>
      <c r="BK143" s="216">
        <f t="shared" si="13"/>
        <v>0</v>
      </c>
      <c r="BL143" s="14" t="s">
        <v>146</v>
      </c>
      <c r="BM143" s="215" t="s">
        <v>654</v>
      </c>
    </row>
    <row r="144" spans="1:65" s="2" customFormat="1" ht="21.75" customHeight="1">
      <c r="A144" s="31"/>
      <c r="B144" s="32"/>
      <c r="C144" s="202" t="s">
        <v>205</v>
      </c>
      <c r="D144" s="202" t="s">
        <v>142</v>
      </c>
      <c r="E144" s="203" t="s">
        <v>655</v>
      </c>
      <c r="F144" s="204" t="s">
        <v>656</v>
      </c>
      <c r="G144" s="205" t="s">
        <v>145</v>
      </c>
      <c r="H144" s="206">
        <v>50</v>
      </c>
      <c r="I144" s="207"/>
      <c r="J144" s="207"/>
      <c r="K144" s="208">
        <f t="shared" si="1"/>
        <v>0</v>
      </c>
      <c r="L144" s="209"/>
      <c r="M144" s="36"/>
      <c r="N144" s="210" t="s">
        <v>1</v>
      </c>
      <c r="O144" s="211" t="s">
        <v>40</v>
      </c>
      <c r="P144" s="212">
        <f t="shared" si="2"/>
        <v>0</v>
      </c>
      <c r="Q144" s="212">
        <f t="shared" si="3"/>
        <v>0</v>
      </c>
      <c r="R144" s="212">
        <f t="shared" si="4"/>
        <v>0</v>
      </c>
      <c r="S144" s="72"/>
      <c r="T144" s="213">
        <f t="shared" si="5"/>
        <v>0</v>
      </c>
      <c r="U144" s="213">
        <v>0</v>
      </c>
      <c r="V144" s="213">
        <f t="shared" si="6"/>
        <v>0</v>
      </c>
      <c r="W144" s="213">
        <v>0</v>
      </c>
      <c r="X144" s="214">
        <f t="shared" si="7"/>
        <v>0</v>
      </c>
      <c r="Y144" s="31"/>
      <c r="Z144" s="31"/>
      <c r="AA144" s="31"/>
      <c r="AB144" s="31"/>
      <c r="AC144" s="31"/>
      <c r="AD144" s="31"/>
      <c r="AE144" s="31"/>
      <c r="AR144" s="215" t="s">
        <v>146</v>
      </c>
      <c r="AT144" s="215" t="s">
        <v>142</v>
      </c>
      <c r="AU144" s="215" t="s">
        <v>96</v>
      </c>
      <c r="AY144" s="14" t="s">
        <v>139</v>
      </c>
      <c r="BE144" s="216">
        <f t="shared" si="8"/>
        <v>0</v>
      </c>
      <c r="BF144" s="216">
        <f t="shared" si="9"/>
        <v>0</v>
      </c>
      <c r="BG144" s="216">
        <f t="shared" si="10"/>
        <v>0</v>
      </c>
      <c r="BH144" s="216">
        <f t="shared" si="11"/>
        <v>0</v>
      </c>
      <c r="BI144" s="216">
        <f t="shared" si="12"/>
        <v>0</v>
      </c>
      <c r="BJ144" s="14" t="s">
        <v>96</v>
      </c>
      <c r="BK144" s="216">
        <f t="shared" si="13"/>
        <v>0</v>
      </c>
      <c r="BL144" s="14" t="s">
        <v>146</v>
      </c>
      <c r="BM144" s="215" t="s">
        <v>657</v>
      </c>
    </row>
    <row r="145" spans="1:65" s="2" customFormat="1" ht="16.5" customHeight="1">
      <c r="A145" s="31"/>
      <c r="B145" s="32"/>
      <c r="C145" s="217" t="s">
        <v>209</v>
      </c>
      <c r="D145" s="217" t="s">
        <v>136</v>
      </c>
      <c r="E145" s="218" t="s">
        <v>658</v>
      </c>
      <c r="F145" s="219" t="s">
        <v>659</v>
      </c>
      <c r="G145" s="220" t="s">
        <v>145</v>
      </c>
      <c r="H145" s="221">
        <v>50</v>
      </c>
      <c r="I145" s="222"/>
      <c r="J145" s="223"/>
      <c r="K145" s="224">
        <f t="shared" si="1"/>
        <v>0</v>
      </c>
      <c r="L145" s="223"/>
      <c r="M145" s="225"/>
      <c r="N145" s="226" t="s">
        <v>1</v>
      </c>
      <c r="O145" s="211" t="s">
        <v>40</v>
      </c>
      <c r="P145" s="212">
        <f t="shared" si="2"/>
        <v>0</v>
      </c>
      <c r="Q145" s="212">
        <f t="shared" si="3"/>
        <v>0</v>
      </c>
      <c r="R145" s="212">
        <f t="shared" si="4"/>
        <v>0</v>
      </c>
      <c r="S145" s="72"/>
      <c r="T145" s="213">
        <f t="shared" si="5"/>
        <v>0</v>
      </c>
      <c r="U145" s="213">
        <v>6.9999999999999994E-5</v>
      </c>
      <c r="V145" s="213">
        <f t="shared" si="6"/>
        <v>3.4999999999999996E-3</v>
      </c>
      <c r="W145" s="213">
        <v>0</v>
      </c>
      <c r="X145" s="214">
        <f t="shared" si="7"/>
        <v>0</v>
      </c>
      <c r="Y145" s="31"/>
      <c r="Z145" s="31"/>
      <c r="AA145" s="31"/>
      <c r="AB145" s="31"/>
      <c r="AC145" s="31"/>
      <c r="AD145" s="31"/>
      <c r="AE145" s="31"/>
      <c r="AR145" s="215" t="s">
        <v>179</v>
      </c>
      <c r="AT145" s="215" t="s">
        <v>136</v>
      </c>
      <c r="AU145" s="215" t="s">
        <v>96</v>
      </c>
      <c r="AY145" s="14" t="s">
        <v>139</v>
      </c>
      <c r="BE145" s="216">
        <f t="shared" si="8"/>
        <v>0</v>
      </c>
      <c r="BF145" s="216">
        <f t="shared" si="9"/>
        <v>0</v>
      </c>
      <c r="BG145" s="216">
        <f t="shared" si="10"/>
        <v>0</v>
      </c>
      <c r="BH145" s="216">
        <f t="shared" si="11"/>
        <v>0</v>
      </c>
      <c r="BI145" s="216">
        <f t="shared" si="12"/>
        <v>0</v>
      </c>
      <c r="BJ145" s="14" t="s">
        <v>96</v>
      </c>
      <c r="BK145" s="216">
        <f t="shared" si="13"/>
        <v>0</v>
      </c>
      <c r="BL145" s="14" t="s">
        <v>179</v>
      </c>
      <c r="BM145" s="215" t="s">
        <v>660</v>
      </c>
    </row>
    <row r="146" spans="1:65" s="2" customFormat="1" ht="24.25" customHeight="1">
      <c r="A146" s="31"/>
      <c r="B146" s="32"/>
      <c r="C146" s="202" t="s">
        <v>213</v>
      </c>
      <c r="D146" s="202" t="s">
        <v>142</v>
      </c>
      <c r="E146" s="203" t="s">
        <v>661</v>
      </c>
      <c r="F146" s="204" t="s">
        <v>662</v>
      </c>
      <c r="G146" s="205" t="s">
        <v>150</v>
      </c>
      <c r="H146" s="206">
        <v>1</v>
      </c>
      <c r="I146" s="207"/>
      <c r="J146" s="207"/>
      <c r="K146" s="208">
        <f t="shared" si="1"/>
        <v>0</v>
      </c>
      <c r="L146" s="209"/>
      <c r="M146" s="36"/>
      <c r="N146" s="210" t="s">
        <v>1</v>
      </c>
      <c r="O146" s="211" t="s">
        <v>40</v>
      </c>
      <c r="P146" s="212">
        <f t="shared" si="2"/>
        <v>0</v>
      </c>
      <c r="Q146" s="212">
        <f t="shared" si="3"/>
        <v>0</v>
      </c>
      <c r="R146" s="212">
        <f t="shared" si="4"/>
        <v>0</v>
      </c>
      <c r="S146" s="72"/>
      <c r="T146" s="213">
        <f t="shared" si="5"/>
        <v>0</v>
      </c>
      <c r="U146" s="213">
        <v>0</v>
      </c>
      <c r="V146" s="213">
        <f t="shared" si="6"/>
        <v>0</v>
      </c>
      <c r="W146" s="213">
        <v>0</v>
      </c>
      <c r="X146" s="214">
        <f t="shared" si="7"/>
        <v>0</v>
      </c>
      <c r="Y146" s="31"/>
      <c r="Z146" s="31"/>
      <c r="AA146" s="31"/>
      <c r="AB146" s="31"/>
      <c r="AC146" s="31"/>
      <c r="AD146" s="31"/>
      <c r="AE146" s="31"/>
      <c r="AR146" s="215" t="s">
        <v>146</v>
      </c>
      <c r="AT146" s="215" t="s">
        <v>142</v>
      </c>
      <c r="AU146" s="215" t="s">
        <v>96</v>
      </c>
      <c r="AY146" s="14" t="s">
        <v>139</v>
      </c>
      <c r="BE146" s="216">
        <f t="shared" si="8"/>
        <v>0</v>
      </c>
      <c r="BF146" s="216">
        <f t="shared" si="9"/>
        <v>0</v>
      </c>
      <c r="BG146" s="216">
        <f t="shared" si="10"/>
        <v>0</v>
      </c>
      <c r="BH146" s="216">
        <f t="shared" si="11"/>
        <v>0</v>
      </c>
      <c r="BI146" s="216">
        <f t="shared" si="12"/>
        <v>0</v>
      </c>
      <c r="BJ146" s="14" t="s">
        <v>96</v>
      </c>
      <c r="BK146" s="216">
        <f t="shared" si="13"/>
        <v>0</v>
      </c>
      <c r="BL146" s="14" t="s">
        <v>146</v>
      </c>
      <c r="BM146" s="215" t="s">
        <v>663</v>
      </c>
    </row>
    <row r="147" spans="1:65" s="2" customFormat="1" ht="24.25" customHeight="1">
      <c r="A147" s="31"/>
      <c r="B147" s="32"/>
      <c r="C147" s="217" t="s">
        <v>215</v>
      </c>
      <c r="D147" s="217" t="s">
        <v>136</v>
      </c>
      <c r="E147" s="218" t="s">
        <v>664</v>
      </c>
      <c r="F147" s="219" t="s">
        <v>665</v>
      </c>
      <c r="G147" s="220" t="s">
        <v>150</v>
      </c>
      <c r="H147" s="221">
        <v>1</v>
      </c>
      <c r="I147" s="222"/>
      <c r="J147" s="223"/>
      <c r="K147" s="224">
        <f t="shared" si="1"/>
        <v>0</v>
      </c>
      <c r="L147" s="223"/>
      <c r="M147" s="225"/>
      <c r="N147" s="226" t="s">
        <v>1</v>
      </c>
      <c r="O147" s="211" t="s">
        <v>40</v>
      </c>
      <c r="P147" s="212">
        <f t="shared" si="2"/>
        <v>0</v>
      </c>
      <c r="Q147" s="212">
        <f t="shared" si="3"/>
        <v>0</v>
      </c>
      <c r="R147" s="212">
        <f t="shared" si="4"/>
        <v>0</v>
      </c>
      <c r="S147" s="72"/>
      <c r="T147" s="213">
        <f t="shared" si="5"/>
        <v>0</v>
      </c>
      <c r="U147" s="213">
        <v>0</v>
      </c>
      <c r="V147" s="213">
        <f t="shared" si="6"/>
        <v>0</v>
      </c>
      <c r="W147" s="213">
        <v>0</v>
      </c>
      <c r="X147" s="214">
        <f t="shared" si="7"/>
        <v>0</v>
      </c>
      <c r="Y147" s="31"/>
      <c r="Z147" s="31"/>
      <c r="AA147" s="31"/>
      <c r="AB147" s="31"/>
      <c r="AC147" s="31"/>
      <c r="AD147" s="31"/>
      <c r="AE147" s="31"/>
      <c r="AR147" s="215" t="s">
        <v>259</v>
      </c>
      <c r="AT147" s="215" t="s">
        <v>136</v>
      </c>
      <c r="AU147" s="215" t="s">
        <v>96</v>
      </c>
      <c r="AY147" s="14" t="s">
        <v>139</v>
      </c>
      <c r="BE147" s="216">
        <f t="shared" si="8"/>
        <v>0</v>
      </c>
      <c r="BF147" s="216">
        <f t="shared" si="9"/>
        <v>0</v>
      </c>
      <c r="BG147" s="216">
        <f t="shared" si="10"/>
        <v>0</v>
      </c>
      <c r="BH147" s="216">
        <f t="shared" si="11"/>
        <v>0</v>
      </c>
      <c r="BI147" s="216">
        <f t="shared" si="12"/>
        <v>0</v>
      </c>
      <c r="BJ147" s="14" t="s">
        <v>96</v>
      </c>
      <c r="BK147" s="216">
        <f t="shared" si="13"/>
        <v>0</v>
      </c>
      <c r="BL147" s="14" t="s">
        <v>146</v>
      </c>
      <c r="BM147" s="215" t="s">
        <v>666</v>
      </c>
    </row>
    <row r="148" spans="1:65" s="2" customFormat="1" ht="21.75" customHeight="1">
      <c r="A148" s="31"/>
      <c r="B148" s="32"/>
      <c r="C148" s="202" t="s">
        <v>8</v>
      </c>
      <c r="D148" s="202" t="s">
        <v>142</v>
      </c>
      <c r="E148" s="203" t="s">
        <v>667</v>
      </c>
      <c r="F148" s="204" t="s">
        <v>668</v>
      </c>
      <c r="G148" s="205" t="s">
        <v>145</v>
      </c>
      <c r="H148" s="206">
        <v>50</v>
      </c>
      <c r="I148" s="207"/>
      <c r="J148" s="207"/>
      <c r="K148" s="208">
        <f t="shared" si="1"/>
        <v>0</v>
      </c>
      <c r="L148" s="209"/>
      <c r="M148" s="36"/>
      <c r="N148" s="210" t="s">
        <v>1</v>
      </c>
      <c r="O148" s="211" t="s">
        <v>40</v>
      </c>
      <c r="P148" s="212">
        <f t="shared" si="2"/>
        <v>0</v>
      </c>
      <c r="Q148" s="212">
        <f t="shared" si="3"/>
        <v>0</v>
      </c>
      <c r="R148" s="212">
        <f t="shared" si="4"/>
        <v>0</v>
      </c>
      <c r="S148" s="72"/>
      <c r="T148" s="213">
        <f t="shared" si="5"/>
        <v>0</v>
      </c>
      <c r="U148" s="213">
        <v>0</v>
      </c>
      <c r="V148" s="213">
        <f t="shared" si="6"/>
        <v>0</v>
      </c>
      <c r="W148" s="213">
        <v>0</v>
      </c>
      <c r="X148" s="214">
        <f t="shared" si="7"/>
        <v>0</v>
      </c>
      <c r="Y148" s="31"/>
      <c r="Z148" s="31"/>
      <c r="AA148" s="31"/>
      <c r="AB148" s="31"/>
      <c r="AC148" s="31"/>
      <c r="AD148" s="31"/>
      <c r="AE148" s="31"/>
      <c r="AR148" s="215" t="s">
        <v>146</v>
      </c>
      <c r="AT148" s="215" t="s">
        <v>142</v>
      </c>
      <c r="AU148" s="215" t="s">
        <v>96</v>
      </c>
      <c r="AY148" s="14" t="s">
        <v>139</v>
      </c>
      <c r="BE148" s="216">
        <f t="shared" si="8"/>
        <v>0</v>
      </c>
      <c r="BF148" s="216">
        <f t="shared" si="9"/>
        <v>0</v>
      </c>
      <c r="BG148" s="216">
        <f t="shared" si="10"/>
        <v>0</v>
      </c>
      <c r="BH148" s="216">
        <f t="shared" si="11"/>
        <v>0</v>
      </c>
      <c r="BI148" s="216">
        <f t="shared" si="12"/>
        <v>0</v>
      </c>
      <c r="BJ148" s="14" t="s">
        <v>96</v>
      </c>
      <c r="BK148" s="216">
        <f t="shared" si="13"/>
        <v>0</v>
      </c>
      <c r="BL148" s="14" t="s">
        <v>146</v>
      </c>
      <c r="BM148" s="215" t="s">
        <v>669</v>
      </c>
    </row>
    <row r="149" spans="1:65" s="2" customFormat="1" ht="16.5" customHeight="1">
      <c r="A149" s="31"/>
      <c r="B149" s="32"/>
      <c r="C149" s="217" t="s">
        <v>220</v>
      </c>
      <c r="D149" s="217" t="s">
        <v>136</v>
      </c>
      <c r="E149" s="218" t="s">
        <v>505</v>
      </c>
      <c r="F149" s="219" t="s">
        <v>506</v>
      </c>
      <c r="G149" s="220" t="s">
        <v>145</v>
      </c>
      <c r="H149" s="221">
        <v>50</v>
      </c>
      <c r="I149" s="222"/>
      <c r="J149" s="223"/>
      <c r="K149" s="224">
        <f t="shared" si="1"/>
        <v>0</v>
      </c>
      <c r="L149" s="223"/>
      <c r="M149" s="225"/>
      <c r="N149" s="226" t="s">
        <v>1</v>
      </c>
      <c r="O149" s="211" t="s">
        <v>40</v>
      </c>
      <c r="P149" s="212">
        <f t="shared" si="2"/>
        <v>0</v>
      </c>
      <c r="Q149" s="212">
        <f t="shared" si="3"/>
        <v>0</v>
      </c>
      <c r="R149" s="212">
        <f t="shared" si="4"/>
        <v>0</v>
      </c>
      <c r="S149" s="72"/>
      <c r="T149" s="213">
        <f t="shared" si="5"/>
        <v>0</v>
      </c>
      <c r="U149" s="213">
        <v>4.8000000000000001E-4</v>
      </c>
      <c r="V149" s="213">
        <f t="shared" si="6"/>
        <v>2.4E-2</v>
      </c>
      <c r="W149" s="213">
        <v>0</v>
      </c>
      <c r="X149" s="214">
        <f t="shared" si="7"/>
        <v>0</v>
      </c>
      <c r="Y149" s="31"/>
      <c r="Z149" s="31"/>
      <c r="AA149" s="31"/>
      <c r="AB149" s="31"/>
      <c r="AC149" s="31"/>
      <c r="AD149" s="31"/>
      <c r="AE149" s="31"/>
      <c r="AR149" s="215" t="s">
        <v>179</v>
      </c>
      <c r="AT149" s="215" t="s">
        <v>136</v>
      </c>
      <c r="AU149" s="215" t="s">
        <v>96</v>
      </c>
      <c r="AY149" s="14" t="s">
        <v>139</v>
      </c>
      <c r="BE149" s="216">
        <f t="shared" si="8"/>
        <v>0</v>
      </c>
      <c r="BF149" s="216">
        <f t="shared" si="9"/>
        <v>0</v>
      </c>
      <c r="BG149" s="216">
        <f t="shared" si="10"/>
        <v>0</v>
      </c>
      <c r="BH149" s="216">
        <f t="shared" si="11"/>
        <v>0</v>
      </c>
      <c r="BI149" s="216">
        <f t="shared" si="12"/>
        <v>0</v>
      </c>
      <c r="BJ149" s="14" t="s">
        <v>96</v>
      </c>
      <c r="BK149" s="216">
        <f t="shared" si="13"/>
        <v>0</v>
      </c>
      <c r="BL149" s="14" t="s">
        <v>179</v>
      </c>
      <c r="BM149" s="215" t="s">
        <v>670</v>
      </c>
    </row>
    <row r="150" spans="1:65" s="2" customFormat="1" ht="21.75" customHeight="1">
      <c r="A150" s="31"/>
      <c r="B150" s="32"/>
      <c r="C150" s="202" t="s">
        <v>224</v>
      </c>
      <c r="D150" s="202" t="s">
        <v>142</v>
      </c>
      <c r="E150" s="203" t="s">
        <v>671</v>
      </c>
      <c r="F150" s="204" t="s">
        <v>672</v>
      </c>
      <c r="G150" s="205" t="s">
        <v>145</v>
      </c>
      <c r="H150" s="206">
        <v>10</v>
      </c>
      <c r="I150" s="207"/>
      <c r="J150" s="207"/>
      <c r="K150" s="208">
        <f t="shared" si="1"/>
        <v>0</v>
      </c>
      <c r="L150" s="209"/>
      <c r="M150" s="36"/>
      <c r="N150" s="210" t="s">
        <v>1</v>
      </c>
      <c r="O150" s="211" t="s">
        <v>40</v>
      </c>
      <c r="P150" s="212">
        <f t="shared" si="2"/>
        <v>0</v>
      </c>
      <c r="Q150" s="212">
        <f t="shared" si="3"/>
        <v>0</v>
      </c>
      <c r="R150" s="212">
        <f t="shared" si="4"/>
        <v>0</v>
      </c>
      <c r="S150" s="72"/>
      <c r="T150" s="213">
        <f t="shared" si="5"/>
        <v>0</v>
      </c>
      <c r="U150" s="213">
        <v>0</v>
      </c>
      <c r="V150" s="213">
        <f t="shared" si="6"/>
        <v>0</v>
      </c>
      <c r="W150" s="213">
        <v>0</v>
      </c>
      <c r="X150" s="214">
        <f t="shared" si="7"/>
        <v>0</v>
      </c>
      <c r="Y150" s="31"/>
      <c r="Z150" s="31"/>
      <c r="AA150" s="31"/>
      <c r="AB150" s="31"/>
      <c r="AC150" s="31"/>
      <c r="AD150" s="31"/>
      <c r="AE150" s="31"/>
      <c r="AR150" s="215" t="s">
        <v>146</v>
      </c>
      <c r="AT150" s="215" t="s">
        <v>142</v>
      </c>
      <c r="AU150" s="215" t="s">
        <v>96</v>
      </c>
      <c r="AY150" s="14" t="s">
        <v>139</v>
      </c>
      <c r="BE150" s="216">
        <f t="shared" si="8"/>
        <v>0</v>
      </c>
      <c r="BF150" s="216">
        <f t="shared" si="9"/>
        <v>0</v>
      </c>
      <c r="BG150" s="216">
        <f t="shared" si="10"/>
        <v>0</v>
      </c>
      <c r="BH150" s="216">
        <f t="shared" si="11"/>
        <v>0</v>
      </c>
      <c r="BI150" s="216">
        <f t="shared" si="12"/>
        <v>0</v>
      </c>
      <c r="BJ150" s="14" t="s">
        <v>96</v>
      </c>
      <c r="BK150" s="216">
        <f t="shared" si="13"/>
        <v>0</v>
      </c>
      <c r="BL150" s="14" t="s">
        <v>146</v>
      </c>
      <c r="BM150" s="215" t="s">
        <v>673</v>
      </c>
    </row>
    <row r="151" spans="1:65" s="2" customFormat="1" ht="16.5" customHeight="1">
      <c r="A151" s="31"/>
      <c r="B151" s="32"/>
      <c r="C151" s="217" t="s">
        <v>226</v>
      </c>
      <c r="D151" s="217" t="s">
        <v>136</v>
      </c>
      <c r="E151" s="218" t="s">
        <v>674</v>
      </c>
      <c r="F151" s="219" t="s">
        <v>675</v>
      </c>
      <c r="G151" s="220" t="s">
        <v>145</v>
      </c>
      <c r="H151" s="221">
        <v>10</v>
      </c>
      <c r="I151" s="222"/>
      <c r="J151" s="223"/>
      <c r="K151" s="224">
        <f t="shared" si="1"/>
        <v>0</v>
      </c>
      <c r="L151" s="223"/>
      <c r="M151" s="225"/>
      <c r="N151" s="226" t="s">
        <v>1</v>
      </c>
      <c r="O151" s="211" t="s">
        <v>40</v>
      </c>
      <c r="P151" s="212">
        <f t="shared" si="2"/>
        <v>0</v>
      </c>
      <c r="Q151" s="212">
        <f t="shared" si="3"/>
        <v>0</v>
      </c>
      <c r="R151" s="212">
        <f t="shared" si="4"/>
        <v>0</v>
      </c>
      <c r="S151" s="72"/>
      <c r="T151" s="213">
        <f t="shared" si="5"/>
        <v>0</v>
      </c>
      <c r="U151" s="213">
        <v>1.0499999999999999E-3</v>
      </c>
      <c r="V151" s="213">
        <f t="shared" si="6"/>
        <v>1.0499999999999999E-2</v>
      </c>
      <c r="W151" s="213">
        <v>0</v>
      </c>
      <c r="X151" s="214">
        <f t="shared" si="7"/>
        <v>0</v>
      </c>
      <c r="Y151" s="31"/>
      <c r="Z151" s="31"/>
      <c r="AA151" s="31"/>
      <c r="AB151" s="31"/>
      <c r="AC151" s="31"/>
      <c r="AD151" s="31"/>
      <c r="AE151" s="31"/>
      <c r="AR151" s="215" t="s">
        <v>179</v>
      </c>
      <c r="AT151" s="215" t="s">
        <v>136</v>
      </c>
      <c r="AU151" s="215" t="s">
        <v>96</v>
      </c>
      <c r="AY151" s="14" t="s">
        <v>139</v>
      </c>
      <c r="BE151" s="216">
        <f t="shared" si="8"/>
        <v>0</v>
      </c>
      <c r="BF151" s="216">
        <f t="shared" si="9"/>
        <v>0</v>
      </c>
      <c r="BG151" s="216">
        <f t="shared" si="10"/>
        <v>0</v>
      </c>
      <c r="BH151" s="216">
        <f t="shared" si="11"/>
        <v>0</v>
      </c>
      <c r="BI151" s="216">
        <f t="shared" si="12"/>
        <v>0</v>
      </c>
      <c r="BJ151" s="14" t="s">
        <v>96</v>
      </c>
      <c r="BK151" s="216">
        <f t="shared" si="13"/>
        <v>0</v>
      </c>
      <c r="BL151" s="14" t="s">
        <v>179</v>
      </c>
      <c r="BM151" s="215" t="s">
        <v>676</v>
      </c>
    </row>
    <row r="152" spans="1:65" s="2" customFormat="1" ht="16.5" customHeight="1">
      <c r="A152" s="31"/>
      <c r="B152" s="32"/>
      <c r="C152" s="202" t="s">
        <v>230</v>
      </c>
      <c r="D152" s="202" t="s">
        <v>142</v>
      </c>
      <c r="E152" s="203" t="s">
        <v>677</v>
      </c>
      <c r="F152" s="204" t="s">
        <v>678</v>
      </c>
      <c r="G152" s="205" t="s">
        <v>145</v>
      </c>
      <c r="H152" s="206">
        <v>50</v>
      </c>
      <c r="I152" s="207"/>
      <c r="J152" s="207"/>
      <c r="K152" s="208">
        <f t="shared" si="1"/>
        <v>0</v>
      </c>
      <c r="L152" s="209"/>
      <c r="M152" s="36"/>
      <c r="N152" s="210" t="s">
        <v>1</v>
      </c>
      <c r="O152" s="211" t="s">
        <v>40</v>
      </c>
      <c r="P152" s="212">
        <f t="shared" si="2"/>
        <v>0</v>
      </c>
      <c r="Q152" s="212">
        <f t="shared" si="3"/>
        <v>0</v>
      </c>
      <c r="R152" s="212">
        <f t="shared" si="4"/>
        <v>0</v>
      </c>
      <c r="S152" s="72"/>
      <c r="T152" s="213">
        <f t="shared" si="5"/>
        <v>0</v>
      </c>
      <c r="U152" s="213">
        <v>0</v>
      </c>
      <c r="V152" s="213">
        <f t="shared" si="6"/>
        <v>0</v>
      </c>
      <c r="W152" s="213">
        <v>0</v>
      </c>
      <c r="X152" s="214">
        <f t="shared" si="7"/>
        <v>0</v>
      </c>
      <c r="Y152" s="31"/>
      <c r="Z152" s="31"/>
      <c r="AA152" s="31"/>
      <c r="AB152" s="31"/>
      <c r="AC152" s="31"/>
      <c r="AD152" s="31"/>
      <c r="AE152" s="31"/>
      <c r="AR152" s="215" t="s">
        <v>146</v>
      </c>
      <c r="AT152" s="215" t="s">
        <v>142</v>
      </c>
      <c r="AU152" s="215" t="s">
        <v>96</v>
      </c>
      <c r="AY152" s="14" t="s">
        <v>139</v>
      </c>
      <c r="BE152" s="216">
        <f t="shared" si="8"/>
        <v>0</v>
      </c>
      <c r="BF152" s="216">
        <f t="shared" si="9"/>
        <v>0</v>
      </c>
      <c r="BG152" s="216">
        <f t="shared" si="10"/>
        <v>0</v>
      </c>
      <c r="BH152" s="216">
        <f t="shared" si="11"/>
        <v>0</v>
      </c>
      <c r="BI152" s="216">
        <f t="shared" si="12"/>
        <v>0</v>
      </c>
      <c r="BJ152" s="14" t="s">
        <v>96</v>
      </c>
      <c r="BK152" s="216">
        <f t="shared" si="13"/>
        <v>0</v>
      </c>
      <c r="BL152" s="14" t="s">
        <v>146</v>
      </c>
      <c r="BM152" s="215" t="s">
        <v>679</v>
      </c>
    </row>
    <row r="153" spans="1:65" s="2" customFormat="1" ht="16.5" customHeight="1">
      <c r="A153" s="31"/>
      <c r="B153" s="32"/>
      <c r="C153" s="217" t="s">
        <v>234</v>
      </c>
      <c r="D153" s="217" t="s">
        <v>136</v>
      </c>
      <c r="E153" s="218" t="s">
        <v>680</v>
      </c>
      <c r="F153" s="219" t="s">
        <v>681</v>
      </c>
      <c r="G153" s="220" t="s">
        <v>145</v>
      </c>
      <c r="H153" s="221">
        <v>50</v>
      </c>
      <c r="I153" s="222"/>
      <c r="J153" s="223"/>
      <c r="K153" s="224">
        <f t="shared" si="1"/>
        <v>0</v>
      </c>
      <c r="L153" s="223"/>
      <c r="M153" s="225"/>
      <c r="N153" s="226" t="s">
        <v>1</v>
      </c>
      <c r="O153" s="211" t="s">
        <v>40</v>
      </c>
      <c r="P153" s="212">
        <f t="shared" si="2"/>
        <v>0</v>
      </c>
      <c r="Q153" s="212">
        <f t="shared" si="3"/>
        <v>0</v>
      </c>
      <c r="R153" s="212">
        <f t="shared" si="4"/>
        <v>0</v>
      </c>
      <c r="S153" s="72"/>
      <c r="T153" s="213">
        <f t="shared" si="5"/>
        <v>0</v>
      </c>
      <c r="U153" s="213">
        <v>4.0000000000000003E-5</v>
      </c>
      <c r="V153" s="213">
        <f t="shared" si="6"/>
        <v>2E-3</v>
      </c>
      <c r="W153" s="213">
        <v>0</v>
      </c>
      <c r="X153" s="214">
        <f t="shared" si="7"/>
        <v>0</v>
      </c>
      <c r="Y153" s="31"/>
      <c r="Z153" s="31"/>
      <c r="AA153" s="31"/>
      <c r="AB153" s="31"/>
      <c r="AC153" s="31"/>
      <c r="AD153" s="31"/>
      <c r="AE153" s="31"/>
      <c r="AR153" s="215" t="s">
        <v>179</v>
      </c>
      <c r="AT153" s="215" t="s">
        <v>136</v>
      </c>
      <c r="AU153" s="215" t="s">
        <v>96</v>
      </c>
      <c r="AY153" s="14" t="s">
        <v>139</v>
      </c>
      <c r="BE153" s="216">
        <f t="shared" si="8"/>
        <v>0</v>
      </c>
      <c r="BF153" s="216">
        <f t="shared" si="9"/>
        <v>0</v>
      </c>
      <c r="BG153" s="216">
        <f t="shared" si="10"/>
        <v>0</v>
      </c>
      <c r="BH153" s="216">
        <f t="shared" si="11"/>
        <v>0</v>
      </c>
      <c r="BI153" s="216">
        <f t="shared" si="12"/>
        <v>0</v>
      </c>
      <c r="BJ153" s="14" t="s">
        <v>96</v>
      </c>
      <c r="BK153" s="216">
        <f t="shared" si="13"/>
        <v>0</v>
      </c>
      <c r="BL153" s="14" t="s">
        <v>179</v>
      </c>
      <c r="BM153" s="215" t="s">
        <v>682</v>
      </c>
    </row>
    <row r="154" spans="1:65" s="2" customFormat="1" ht="24.25" customHeight="1">
      <c r="A154" s="31"/>
      <c r="B154" s="32"/>
      <c r="C154" s="202" t="s">
        <v>238</v>
      </c>
      <c r="D154" s="202" t="s">
        <v>142</v>
      </c>
      <c r="E154" s="203" t="s">
        <v>553</v>
      </c>
      <c r="F154" s="204" t="s">
        <v>683</v>
      </c>
      <c r="G154" s="205" t="s">
        <v>145</v>
      </c>
      <c r="H154" s="206">
        <v>50</v>
      </c>
      <c r="I154" s="207"/>
      <c r="J154" s="207"/>
      <c r="K154" s="208">
        <f t="shared" si="1"/>
        <v>0</v>
      </c>
      <c r="L154" s="209"/>
      <c r="M154" s="36"/>
      <c r="N154" s="210" t="s">
        <v>1</v>
      </c>
      <c r="O154" s="211" t="s">
        <v>40</v>
      </c>
      <c r="P154" s="212">
        <f t="shared" si="2"/>
        <v>0</v>
      </c>
      <c r="Q154" s="212">
        <f t="shared" si="3"/>
        <v>0</v>
      </c>
      <c r="R154" s="212">
        <f t="shared" si="4"/>
        <v>0</v>
      </c>
      <c r="S154" s="72"/>
      <c r="T154" s="213">
        <f t="shared" si="5"/>
        <v>0</v>
      </c>
      <c r="U154" s="213">
        <v>0</v>
      </c>
      <c r="V154" s="213">
        <f t="shared" si="6"/>
        <v>0</v>
      </c>
      <c r="W154" s="213">
        <v>0</v>
      </c>
      <c r="X154" s="214">
        <f t="shared" si="7"/>
        <v>0</v>
      </c>
      <c r="Y154" s="31"/>
      <c r="Z154" s="31"/>
      <c r="AA154" s="31"/>
      <c r="AB154" s="31"/>
      <c r="AC154" s="31"/>
      <c r="AD154" s="31"/>
      <c r="AE154" s="31"/>
      <c r="AR154" s="215" t="s">
        <v>146</v>
      </c>
      <c r="AT154" s="215" t="s">
        <v>142</v>
      </c>
      <c r="AU154" s="215" t="s">
        <v>96</v>
      </c>
      <c r="AY154" s="14" t="s">
        <v>139</v>
      </c>
      <c r="BE154" s="216">
        <f t="shared" si="8"/>
        <v>0</v>
      </c>
      <c r="BF154" s="216">
        <f t="shared" si="9"/>
        <v>0</v>
      </c>
      <c r="BG154" s="216">
        <f t="shared" si="10"/>
        <v>0</v>
      </c>
      <c r="BH154" s="216">
        <f t="shared" si="11"/>
        <v>0</v>
      </c>
      <c r="BI154" s="216">
        <f t="shared" si="12"/>
        <v>0</v>
      </c>
      <c r="BJ154" s="14" t="s">
        <v>96</v>
      </c>
      <c r="BK154" s="216">
        <f t="shared" si="13"/>
        <v>0</v>
      </c>
      <c r="BL154" s="14" t="s">
        <v>146</v>
      </c>
      <c r="BM154" s="215" t="s">
        <v>684</v>
      </c>
    </row>
    <row r="155" spans="1:65" s="2" customFormat="1" ht="24.25" customHeight="1">
      <c r="A155" s="31"/>
      <c r="B155" s="32"/>
      <c r="C155" s="217" t="s">
        <v>242</v>
      </c>
      <c r="D155" s="217" t="s">
        <v>136</v>
      </c>
      <c r="E155" s="218" t="s">
        <v>685</v>
      </c>
      <c r="F155" s="219" t="s">
        <v>686</v>
      </c>
      <c r="G155" s="220" t="s">
        <v>145</v>
      </c>
      <c r="H155" s="221">
        <v>50</v>
      </c>
      <c r="I155" s="222"/>
      <c r="J155" s="223"/>
      <c r="K155" s="224">
        <f t="shared" si="1"/>
        <v>0</v>
      </c>
      <c r="L155" s="223"/>
      <c r="M155" s="225"/>
      <c r="N155" s="226" t="s">
        <v>1</v>
      </c>
      <c r="O155" s="211" t="s">
        <v>40</v>
      </c>
      <c r="P155" s="212">
        <f t="shared" si="2"/>
        <v>0</v>
      </c>
      <c r="Q155" s="212">
        <f t="shared" si="3"/>
        <v>0</v>
      </c>
      <c r="R155" s="212">
        <f t="shared" si="4"/>
        <v>0</v>
      </c>
      <c r="S155" s="72"/>
      <c r="T155" s="213">
        <f t="shared" si="5"/>
        <v>0</v>
      </c>
      <c r="U155" s="213">
        <v>9.0000000000000006E-5</v>
      </c>
      <c r="V155" s="213">
        <f t="shared" si="6"/>
        <v>4.5000000000000005E-3</v>
      </c>
      <c r="W155" s="213">
        <v>0</v>
      </c>
      <c r="X155" s="214">
        <f t="shared" si="7"/>
        <v>0</v>
      </c>
      <c r="Y155" s="31"/>
      <c r="Z155" s="31"/>
      <c r="AA155" s="31"/>
      <c r="AB155" s="31"/>
      <c r="AC155" s="31"/>
      <c r="AD155" s="31"/>
      <c r="AE155" s="31"/>
      <c r="AR155" s="215" t="s">
        <v>179</v>
      </c>
      <c r="AT155" s="215" t="s">
        <v>136</v>
      </c>
      <c r="AU155" s="215" t="s">
        <v>96</v>
      </c>
      <c r="AY155" s="14" t="s">
        <v>139</v>
      </c>
      <c r="BE155" s="216">
        <f t="shared" si="8"/>
        <v>0</v>
      </c>
      <c r="BF155" s="216">
        <f t="shared" si="9"/>
        <v>0</v>
      </c>
      <c r="BG155" s="216">
        <f t="shared" si="10"/>
        <v>0</v>
      </c>
      <c r="BH155" s="216">
        <f t="shared" si="11"/>
        <v>0</v>
      </c>
      <c r="BI155" s="216">
        <f t="shared" si="12"/>
        <v>0</v>
      </c>
      <c r="BJ155" s="14" t="s">
        <v>96</v>
      </c>
      <c r="BK155" s="216">
        <f t="shared" si="13"/>
        <v>0</v>
      </c>
      <c r="BL155" s="14" t="s">
        <v>179</v>
      </c>
      <c r="BM155" s="215" t="s">
        <v>687</v>
      </c>
    </row>
    <row r="156" spans="1:65" s="2" customFormat="1" ht="24.25" customHeight="1">
      <c r="A156" s="31"/>
      <c r="B156" s="32"/>
      <c r="C156" s="202" t="s">
        <v>246</v>
      </c>
      <c r="D156" s="202" t="s">
        <v>142</v>
      </c>
      <c r="E156" s="203" t="s">
        <v>688</v>
      </c>
      <c r="F156" s="204" t="s">
        <v>689</v>
      </c>
      <c r="G156" s="205" t="s">
        <v>145</v>
      </c>
      <c r="H156" s="206">
        <v>100</v>
      </c>
      <c r="I156" s="207"/>
      <c r="J156" s="207"/>
      <c r="K156" s="208">
        <f t="shared" si="1"/>
        <v>0</v>
      </c>
      <c r="L156" s="209"/>
      <c r="M156" s="36"/>
      <c r="N156" s="210" t="s">
        <v>1</v>
      </c>
      <c r="O156" s="211" t="s">
        <v>40</v>
      </c>
      <c r="P156" s="212">
        <f t="shared" si="2"/>
        <v>0</v>
      </c>
      <c r="Q156" s="212">
        <f t="shared" si="3"/>
        <v>0</v>
      </c>
      <c r="R156" s="212">
        <f t="shared" si="4"/>
        <v>0</v>
      </c>
      <c r="S156" s="72"/>
      <c r="T156" s="213">
        <f t="shared" si="5"/>
        <v>0</v>
      </c>
      <c r="U156" s="213">
        <v>0</v>
      </c>
      <c r="V156" s="213">
        <f t="shared" si="6"/>
        <v>0</v>
      </c>
      <c r="W156" s="213">
        <v>0</v>
      </c>
      <c r="X156" s="214">
        <f t="shared" si="7"/>
        <v>0</v>
      </c>
      <c r="Y156" s="31"/>
      <c r="Z156" s="31"/>
      <c r="AA156" s="31"/>
      <c r="AB156" s="31"/>
      <c r="AC156" s="31"/>
      <c r="AD156" s="31"/>
      <c r="AE156" s="31"/>
      <c r="AR156" s="215" t="s">
        <v>146</v>
      </c>
      <c r="AT156" s="215" t="s">
        <v>142</v>
      </c>
      <c r="AU156" s="215" t="s">
        <v>96</v>
      </c>
      <c r="AY156" s="14" t="s">
        <v>139</v>
      </c>
      <c r="BE156" s="216">
        <f t="shared" si="8"/>
        <v>0</v>
      </c>
      <c r="BF156" s="216">
        <f t="shared" si="9"/>
        <v>0</v>
      </c>
      <c r="BG156" s="216">
        <f t="shared" si="10"/>
        <v>0</v>
      </c>
      <c r="BH156" s="216">
        <f t="shared" si="11"/>
        <v>0</v>
      </c>
      <c r="BI156" s="216">
        <f t="shared" si="12"/>
        <v>0</v>
      </c>
      <c r="BJ156" s="14" t="s">
        <v>96</v>
      </c>
      <c r="BK156" s="216">
        <f t="shared" si="13"/>
        <v>0</v>
      </c>
      <c r="BL156" s="14" t="s">
        <v>146</v>
      </c>
      <c r="BM156" s="215" t="s">
        <v>690</v>
      </c>
    </row>
    <row r="157" spans="1:65" s="2" customFormat="1" ht="33" customHeight="1">
      <c r="A157" s="31"/>
      <c r="B157" s="32"/>
      <c r="C157" s="217" t="s">
        <v>250</v>
      </c>
      <c r="D157" s="217" t="s">
        <v>136</v>
      </c>
      <c r="E157" s="218" t="s">
        <v>691</v>
      </c>
      <c r="F157" s="219" t="s">
        <v>692</v>
      </c>
      <c r="G157" s="220" t="s">
        <v>145</v>
      </c>
      <c r="H157" s="221">
        <v>100</v>
      </c>
      <c r="I157" s="222"/>
      <c r="J157" s="223"/>
      <c r="K157" s="224">
        <f t="shared" si="1"/>
        <v>0</v>
      </c>
      <c r="L157" s="223"/>
      <c r="M157" s="225"/>
      <c r="N157" s="226" t="s">
        <v>1</v>
      </c>
      <c r="O157" s="211" t="s">
        <v>40</v>
      </c>
      <c r="P157" s="212">
        <f t="shared" si="2"/>
        <v>0</v>
      </c>
      <c r="Q157" s="212">
        <f t="shared" si="3"/>
        <v>0</v>
      </c>
      <c r="R157" s="212">
        <f t="shared" si="4"/>
        <v>0</v>
      </c>
      <c r="S157" s="72"/>
      <c r="T157" s="213">
        <f t="shared" si="5"/>
        <v>0</v>
      </c>
      <c r="U157" s="213">
        <v>1.7000000000000001E-4</v>
      </c>
      <c r="V157" s="213">
        <f t="shared" si="6"/>
        <v>1.7000000000000001E-2</v>
      </c>
      <c r="W157" s="213">
        <v>0</v>
      </c>
      <c r="X157" s="214">
        <f t="shared" si="7"/>
        <v>0</v>
      </c>
      <c r="Y157" s="31"/>
      <c r="Z157" s="31"/>
      <c r="AA157" s="31"/>
      <c r="AB157" s="31"/>
      <c r="AC157" s="31"/>
      <c r="AD157" s="31"/>
      <c r="AE157" s="31"/>
      <c r="AR157" s="215" t="s">
        <v>179</v>
      </c>
      <c r="AT157" s="215" t="s">
        <v>136</v>
      </c>
      <c r="AU157" s="215" t="s">
        <v>96</v>
      </c>
      <c r="AY157" s="14" t="s">
        <v>139</v>
      </c>
      <c r="BE157" s="216">
        <f t="shared" si="8"/>
        <v>0</v>
      </c>
      <c r="BF157" s="216">
        <f t="shared" si="9"/>
        <v>0</v>
      </c>
      <c r="BG157" s="216">
        <f t="shared" si="10"/>
        <v>0</v>
      </c>
      <c r="BH157" s="216">
        <f t="shared" si="11"/>
        <v>0</v>
      </c>
      <c r="BI157" s="216">
        <f t="shared" si="12"/>
        <v>0</v>
      </c>
      <c r="BJ157" s="14" t="s">
        <v>96</v>
      </c>
      <c r="BK157" s="216">
        <f t="shared" si="13"/>
        <v>0</v>
      </c>
      <c r="BL157" s="14" t="s">
        <v>179</v>
      </c>
      <c r="BM157" s="215" t="s">
        <v>693</v>
      </c>
    </row>
    <row r="158" spans="1:65" s="2" customFormat="1" ht="24.25" customHeight="1">
      <c r="A158" s="31"/>
      <c r="B158" s="32"/>
      <c r="C158" s="202" t="s">
        <v>256</v>
      </c>
      <c r="D158" s="202" t="s">
        <v>142</v>
      </c>
      <c r="E158" s="203" t="s">
        <v>577</v>
      </c>
      <c r="F158" s="204" t="s">
        <v>578</v>
      </c>
      <c r="G158" s="205" t="s">
        <v>145</v>
      </c>
      <c r="H158" s="206">
        <v>3</v>
      </c>
      <c r="I158" s="207"/>
      <c r="J158" s="207"/>
      <c r="K158" s="208">
        <f t="shared" si="1"/>
        <v>0</v>
      </c>
      <c r="L158" s="209"/>
      <c r="M158" s="36"/>
      <c r="N158" s="210" t="s">
        <v>1</v>
      </c>
      <c r="O158" s="211" t="s">
        <v>40</v>
      </c>
      <c r="P158" s="212">
        <f t="shared" si="2"/>
        <v>0</v>
      </c>
      <c r="Q158" s="212">
        <f t="shared" si="3"/>
        <v>0</v>
      </c>
      <c r="R158" s="212">
        <f t="shared" si="4"/>
        <v>0</v>
      </c>
      <c r="S158" s="72"/>
      <c r="T158" s="213">
        <f t="shared" si="5"/>
        <v>0</v>
      </c>
      <c r="U158" s="213">
        <v>0</v>
      </c>
      <c r="V158" s="213">
        <f t="shared" si="6"/>
        <v>0</v>
      </c>
      <c r="W158" s="213">
        <v>0</v>
      </c>
      <c r="X158" s="214">
        <f t="shared" si="7"/>
        <v>0</v>
      </c>
      <c r="Y158" s="31"/>
      <c r="Z158" s="31"/>
      <c r="AA158" s="31"/>
      <c r="AB158" s="31"/>
      <c r="AC158" s="31"/>
      <c r="AD158" s="31"/>
      <c r="AE158" s="31"/>
      <c r="AR158" s="215" t="s">
        <v>146</v>
      </c>
      <c r="AT158" s="215" t="s">
        <v>142</v>
      </c>
      <c r="AU158" s="215" t="s">
        <v>96</v>
      </c>
      <c r="AY158" s="14" t="s">
        <v>139</v>
      </c>
      <c r="BE158" s="216">
        <f t="shared" si="8"/>
        <v>0</v>
      </c>
      <c r="BF158" s="216">
        <f t="shared" si="9"/>
        <v>0</v>
      </c>
      <c r="BG158" s="216">
        <f t="shared" si="10"/>
        <v>0</v>
      </c>
      <c r="BH158" s="216">
        <f t="shared" si="11"/>
        <v>0</v>
      </c>
      <c r="BI158" s="216">
        <f t="shared" si="12"/>
        <v>0</v>
      </c>
      <c r="BJ158" s="14" t="s">
        <v>96</v>
      </c>
      <c r="BK158" s="216">
        <f t="shared" si="13"/>
        <v>0</v>
      </c>
      <c r="BL158" s="14" t="s">
        <v>146</v>
      </c>
      <c r="BM158" s="215" t="s">
        <v>694</v>
      </c>
    </row>
    <row r="159" spans="1:65" s="2" customFormat="1" ht="24.25" customHeight="1">
      <c r="A159" s="31"/>
      <c r="B159" s="32"/>
      <c r="C159" s="217" t="s">
        <v>261</v>
      </c>
      <c r="D159" s="217" t="s">
        <v>136</v>
      </c>
      <c r="E159" s="218" t="s">
        <v>580</v>
      </c>
      <c r="F159" s="219" t="s">
        <v>581</v>
      </c>
      <c r="G159" s="220" t="s">
        <v>145</v>
      </c>
      <c r="H159" s="221">
        <v>3</v>
      </c>
      <c r="I159" s="222"/>
      <c r="J159" s="223"/>
      <c r="K159" s="224">
        <f t="shared" si="1"/>
        <v>0</v>
      </c>
      <c r="L159" s="223"/>
      <c r="M159" s="225"/>
      <c r="N159" s="226" t="s">
        <v>1</v>
      </c>
      <c r="O159" s="211" t="s">
        <v>40</v>
      </c>
      <c r="P159" s="212">
        <f t="shared" si="2"/>
        <v>0</v>
      </c>
      <c r="Q159" s="212">
        <f t="shared" si="3"/>
        <v>0</v>
      </c>
      <c r="R159" s="212">
        <f t="shared" si="4"/>
        <v>0</v>
      </c>
      <c r="S159" s="72"/>
      <c r="T159" s="213">
        <f t="shared" si="5"/>
        <v>0</v>
      </c>
      <c r="U159" s="213">
        <v>2.7E-4</v>
      </c>
      <c r="V159" s="213">
        <f t="shared" si="6"/>
        <v>8.0999999999999996E-4</v>
      </c>
      <c r="W159" s="213">
        <v>0</v>
      </c>
      <c r="X159" s="214">
        <f t="shared" si="7"/>
        <v>0</v>
      </c>
      <c r="Y159" s="31"/>
      <c r="Z159" s="31"/>
      <c r="AA159" s="31"/>
      <c r="AB159" s="31"/>
      <c r="AC159" s="31"/>
      <c r="AD159" s="31"/>
      <c r="AE159" s="31"/>
      <c r="AR159" s="215" t="s">
        <v>179</v>
      </c>
      <c r="AT159" s="215" t="s">
        <v>136</v>
      </c>
      <c r="AU159" s="215" t="s">
        <v>96</v>
      </c>
      <c r="AY159" s="14" t="s">
        <v>139</v>
      </c>
      <c r="BE159" s="216">
        <f t="shared" si="8"/>
        <v>0</v>
      </c>
      <c r="BF159" s="216">
        <f t="shared" si="9"/>
        <v>0</v>
      </c>
      <c r="BG159" s="216">
        <f t="shared" si="10"/>
        <v>0</v>
      </c>
      <c r="BH159" s="216">
        <f t="shared" si="11"/>
        <v>0</v>
      </c>
      <c r="BI159" s="216">
        <f t="shared" si="12"/>
        <v>0</v>
      </c>
      <c r="BJ159" s="14" t="s">
        <v>96</v>
      </c>
      <c r="BK159" s="216">
        <f t="shared" si="13"/>
        <v>0</v>
      </c>
      <c r="BL159" s="14" t="s">
        <v>179</v>
      </c>
      <c r="BM159" s="215" t="s">
        <v>695</v>
      </c>
    </row>
    <row r="160" spans="1:65" s="2" customFormat="1" ht="16.5" customHeight="1">
      <c r="A160" s="31"/>
      <c r="B160" s="32"/>
      <c r="C160" s="202" t="s">
        <v>265</v>
      </c>
      <c r="D160" s="202" t="s">
        <v>142</v>
      </c>
      <c r="E160" s="203" t="s">
        <v>583</v>
      </c>
      <c r="F160" s="204" t="s">
        <v>696</v>
      </c>
      <c r="G160" s="205" t="s">
        <v>150</v>
      </c>
      <c r="H160" s="206">
        <v>1</v>
      </c>
      <c r="I160" s="207"/>
      <c r="J160" s="207"/>
      <c r="K160" s="208">
        <f t="shared" si="1"/>
        <v>0</v>
      </c>
      <c r="L160" s="209"/>
      <c r="M160" s="36"/>
      <c r="N160" s="210" t="s">
        <v>1</v>
      </c>
      <c r="O160" s="211" t="s">
        <v>40</v>
      </c>
      <c r="P160" s="212">
        <f t="shared" si="2"/>
        <v>0</v>
      </c>
      <c r="Q160" s="212">
        <f t="shared" si="3"/>
        <v>0</v>
      </c>
      <c r="R160" s="212">
        <f t="shared" si="4"/>
        <v>0</v>
      </c>
      <c r="S160" s="72"/>
      <c r="T160" s="213">
        <f t="shared" si="5"/>
        <v>0</v>
      </c>
      <c r="U160" s="213">
        <v>0</v>
      </c>
      <c r="V160" s="213">
        <f t="shared" si="6"/>
        <v>0</v>
      </c>
      <c r="W160" s="213">
        <v>0</v>
      </c>
      <c r="X160" s="214">
        <f t="shared" si="7"/>
        <v>0</v>
      </c>
      <c r="Y160" s="31"/>
      <c r="Z160" s="31"/>
      <c r="AA160" s="31"/>
      <c r="AB160" s="31"/>
      <c r="AC160" s="31"/>
      <c r="AD160" s="31"/>
      <c r="AE160" s="31"/>
      <c r="AR160" s="215" t="s">
        <v>146</v>
      </c>
      <c r="AT160" s="215" t="s">
        <v>142</v>
      </c>
      <c r="AU160" s="215" t="s">
        <v>96</v>
      </c>
      <c r="AY160" s="14" t="s">
        <v>139</v>
      </c>
      <c r="BE160" s="216">
        <f t="shared" si="8"/>
        <v>0</v>
      </c>
      <c r="BF160" s="216">
        <f t="shared" si="9"/>
        <v>0</v>
      </c>
      <c r="BG160" s="216">
        <f t="shared" si="10"/>
        <v>0</v>
      </c>
      <c r="BH160" s="216">
        <f t="shared" si="11"/>
        <v>0</v>
      </c>
      <c r="BI160" s="216">
        <f t="shared" si="12"/>
        <v>0</v>
      </c>
      <c r="BJ160" s="14" t="s">
        <v>96</v>
      </c>
      <c r="BK160" s="216">
        <f t="shared" si="13"/>
        <v>0</v>
      </c>
      <c r="BL160" s="14" t="s">
        <v>146</v>
      </c>
      <c r="BM160" s="215" t="s">
        <v>697</v>
      </c>
    </row>
    <row r="161" spans="1:65" s="2" customFormat="1" ht="16.5" customHeight="1">
      <c r="A161" s="31"/>
      <c r="B161" s="32"/>
      <c r="C161" s="217" t="s">
        <v>269</v>
      </c>
      <c r="D161" s="217" t="s">
        <v>136</v>
      </c>
      <c r="E161" s="218" t="s">
        <v>586</v>
      </c>
      <c r="F161" s="219" t="s">
        <v>698</v>
      </c>
      <c r="G161" s="220" t="s">
        <v>150</v>
      </c>
      <c r="H161" s="221">
        <v>1</v>
      </c>
      <c r="I161" s="222"/>
      <c r="J161" s="223"/>
      <c r="K161" s="224">
        <f t="shared" si="1"/>
        <v>0</v>
      </c>
      <c r="L161" s="223"/>
      <c r="M161" s="225"/>
      <c r="N161" s="226" t="s">
        <v>1</v>
      </c>
      <c r="O161" s="211" t="s">
        <v>40</v>
      </c>
      <c r="P161" s="212">
        <f t="shared" si="2"/>
        <v>0</v>
      </c>
      <c r="Q161" s="212">
        <f t="shared" si="3"/>
        <v>0</v>
      </c>
      <c r="R161" s="212">
        <f t="shared" si="4"/>
        <v>0</v>
      </c>
      <c r="S161" s="72"/>
      <c r="T161" s="213">
        <f t="shared" si="5"/>
        <v>0</v>
      </c>
      <c r="U161" s="213">
        <v>0</v>
      </c>
      <c r="V161" s="213">
        <f t="shared" si="6"/>
        <v>0</v>
      </c>
      <c r="W161" s="213">
        <v>0</v>
      </c>
      <c r="X161" s="214">
        <f t="shared" si="7"/>
        <v>0</v>
      </c>
      <c r="Y161" s="31"/>
      <c r="Z161" s="31"/>
      <c r="AA161" s="31"/>
      <c r="AB161" s="31"/>
      <c r="AC161" s="31"/>
      <c r="AD161" s="31"/>
      <c r="AE161" s="31"/>
      <c r="AR161" s="215" t="s">
        <v>259</v>
      </c>
      <c r="AT161" s="215" t="s">
        <v>136</v>
      </c>
      <c r="AU161" s="215" t="s">
        <v>96</v>
      </c>
      <c r="AY161" s="14" t="s">
        <v>139</v>
      </c>
      <c r="BE161" s="216">
        <f t="shared" si="8"/>
        <v>0</v>
      </c>
      <c r="BF161" s="216">
        <f t="shared" si="9"/>
        <v>0</v>
      </c>
      <c r="BG161" s="216">
        <f t="shared" si="10"/>
        <v>0</v>
      </c>
      <c r="BH161" s="216">
        <f t="shared" si="11"/>
        <v>0</v>
      </c>
      <c r="BI161" s="216">
        <f t="shared" si="12"/>
        <v>0</v>
      </c>
      <c r="BJ161" s="14" t="s">
        <v>96</v>
      </c>
      <c r="BK161" s="216">
        <f t="shared" si="13"/>
        <v>0</v>
      </c>
      <c r="BL161" s="14" t="s">
        <v>146</v>
      </c>
      <c r="BM161" s="215" t="s">
        <v>699</v>
      </c>
    </row>
    <row r="162" spans="1:65" s="2" customFormat="1" ht="24.25" customHeight="1">
      <c r="A162" s="31"/>
      <c r="B162" s="32"/>
      <c r="C162" s="202" t="s">
        <v>273</v>
      </c>
      <c r="D162" s="202" t="s">
        <v>142</v>
      </c>
      <c r="E162" s="203" t="s">
        <v>529</v>
      </c>
      <c r="F162" s="204" t="s">
        <v>530</v>
      </c>
      <c r="G162" s="205" t="s">
        <v>150</v>
      </c>
      <c r="H162" s="206">
        <v>1</v>
      </c>
      <c r="I162" s="207"/>
      <c r="J162" s="207"/>
      <c r="K162" s="208">
        <f t="shared" si="1"/>
        <v>0</v>
      </c>
      <c r="L162" s="209"/>
      <c r="M162" s="36"/>
      <c r="N162" s="210" t="s">
        <v>1</v>
      </c>
      <c r="O162" s="211" t="s">
        <v>40</v>
      </c>
      <c r="P162" s="212">
        <f t="shared" si="2"/>
        <v>0</v>
      </c>
      <c r="Q162" s="212">
        <f t="shared" si="3"/>
        <v>0</v>
      </c>
      <c r="R162" s="212">
        <f t="shared" si="4"/>
        <v>0</v>
      </c>
      <c r="S162" s="72"/>
      <c r="T162" s="213">
        <f t="shared" si="5"/>
        <v>0</v>
      </c>
      <c r="U162" s="213">
        <v>0</v>
      </c>
      <c r="V162" s="213">
        <f t="shared" si="6"/>
        <v>0</v>
      </c>
      <c r="W162" s="213">
        <v>0</v>
      </c>
      <c r="X162" s="214">
        <f t="shared" si="7"/>
        <v>0</v>
      </c>
      <c r="Y162" s="31"/>
      <c r="Z162" s="31"/>
      <c r="AA162" s="31"/>
      <c r="AB162" s="31"/>
      <c r="AC162" s="31"/>
      <c r="AD162" s="31"/>
      <c r="AE162" s="31"/>
      <c r="AR162" s="215" t="s">
        <v>146</v>
      </c>
      <c r="AT162" s="215" t="s">
        <v>142</v>
      </c>
      <c r="AU162" s="215" t="s">
        <v>96</v>
      </c>
      <c r="AY162" s="14" t="s">
        <v>139</v>
      </c>
      <c r="BE162" s="216">
        <f t="shared" si="8"/>
        <v>0</v>
      </c>
      <c r="BF162" s="216">
        <f t="shared" si="9"/>
        <v>0</v>
      </c>
      <c r="BG162" s="216">
        <f t="shared" si="10"/>
        <v>0</v>
      </c>
      <c r="BH162" s="216">
        <f t="shared" si="11"/>
        <v>0</v>
      </c>
      <c r="BI162" s="216">
        <f t="shared" si="12"/>
        <v>0</v>
      </c>
      <c r="BJ162" s="14" t="s">
        <v>96</v>
      </c>
      <c r="BK162" s="216">
        <f t="shared" si="13"/>
        <v>0</v>
      </c>
      <c r="BL162" s="14" t="s">
        <v>146</v>
      </c>
      <c r="BM162" s="215" t="s">
        <v>700</v>
      </c>
    </row>
    <row r="163" spans="1:65" s="2" customFormat="1" ht="24.25" customHeight="1">
      <c r="A163" s="31"/>
      <c r="B163" s="32"/>
      <c r="C163" s="217" t="s">
        <v>277</v>
      </c>
      <c r="D163" s="217" t="s">
        <v>136</v>
      </c>
      <c r="E163" s="218" t="s">
        <v>532</v>
      </c>
      <c r="F163" s="219" t="s">
        <v>533</v>
      </c>
      <c r="G163" s="220" t="s">
        <v>150</v>
      </c>
      <c r="H163" s="221">
        <v>1</v>
      </c>
      <c r="I163" s="222"/>
      <c r="J163" s="223"/>
      <c r="K163" s="224">
        <f t="shared" si="1"/>
        <v>0</v>
      </c>
      <c r="L163" s="223"/>
      <c r="M163" s="225"/>
      <c r="N163" s="226" t="s">
        <v>1</v>
      </c>
      <c r="O163" s="211" t="s">
        <v>40</v>
      </c>
      <c r="P163" s="212">
        <f t="shared" si="2"/>
        <v>0</v>
      </c>
      <c r="Q163" s="212">
        <f t="shared" si="3"/>
        <v>0</v>
      </c>
      <c r="R163" s="212">
        <f t="shared" si="4"/>
        <v>0</v>
      </c>
      <c r="S163" s="72"/>
      <c r="T163" s="213">
        <f t="shared" si="5"/>
        <v>0</v>
      </c>
      <c r="U163" s="213">
        <v>2.7999999999999998E-4</v>
      </c>
      <c r="V163" s="213">
        <f t="shared" si="6"/>
        <v>2.7999999999999998E-4</v>
      </c>
      <c r="W163" s="213">
        <v>0</v>
      </c>
      <c r="X163" s="214">
        <f t="shared" si="7"/>
        <v>0</v>
      </c>
      <c r="Y163" s="31"/>
      <c r="Z163" s="31"/>
      <c r="AA163" s="31"/>
      <c r="AB163" s="31"/>
      <c r="AC163" s="31"/>
      <c r="AD163" s="31"/>
      <c r="AE163" s="31"/>
      <c r="AR163" s="215" t="s">
        <v>179</v>
      </c>
      <c r="AT163" s="215" t="s">
        <v>136</v>
      </c>
      <c r="AU163" s="215" t="s">
        <v>96</v>
      </c>
      <c r="AY163" s="14" t="s">
        <v>139</v>
      </c>
      <c r="BE163" s="216">
        <f t="shared" si="8"/>
        <v>0</v>
      </c>
      <c r="BF163" s="216">
        <f t="shared" si="9"/>
        <v>0</v>
      </c>
      <c r="BG163" s="216">
        <f t="shared" si="10"/>
        <v>0</v>
      </c>
      <c r="BH163" s="216">
        <f t="shared" si="11"/>
        <v>0</v>
      </c>
      <c r="BI163" s="216">
        <f t="shared" si="12"/>
        <v>0</v>
      </c>
      <c r="BJ163" s="14" t="s">
        <v>96</v>
      </c>
      <c r="BK163" s="216">
        <f t="shared" si="13"/>
        <v>0</v>
      </c>
      <c r="BL163" s="14" t="s">
        <v>179</v>
      </c>
      <c r="BM163" s="215" t="s">
        <v>701</v>
      </c>
    </row>
    <row r="164" spans="1:65" s="2" customFormat="1" ht="16.5" customHeight="1">
      <c r="A164" s="31"/>
      <c r="B164" s="32"/>
      <c r="C164" s="217" t="s">
        <v>281</v>
      </c>
      <c r="D164" s="217" t="s">
        <v>136</v>
      </c>
      <c r="E164" s="218" t="s">
        <v>535</v>
      </c>
      <c r="F164" s="219" t="s">
        <v>536</v>
      </c>
      <c r="G164" s="220" t="s">
        <v>150</v>
      </c>
      <c r="H164" s="221">
        <v>1</v>
      </c>
      <c r="I164" s="222"/>
      <c r="J164" s="223"/>
      <c r="K164" s="224">
        <f t="shared" si="1"/>
        <v>0</v>
      </c>
      <c r="L164" s="223"/>
      <c r="M164" s="225"/>
      <c r="N164" s="226" t="s">
        <v>1</v>
      </c>
      <c r="O164" s="211" t="s">
        <v>40</v>
      </c>
      <c r="P164" s="212">
        <f t="shared" si="2"/>
        <v>0</v>
      </c>
      <c r="Q164" s="212">
        <f t="shared" si="3"/>
        <v>0</v>
      </c>
      <c r="R164" s="212">
        <f t="shared" si="4"/>
        <v>0</v>
      </c>
      <c r="S164" s="72"/>
      <c r="T164" s="213">
        <f t="shared" si="5"/>
        <v>0</v>
      </c>
      <c r="U164" s="213">
        <v>2.4000000000000001E-4</v>
      </c>
      <c r="V164" s="213">
        <f t="shared" si="6"/>
        <v>2.4000000000000001E-4</v>
      </c>
      <c r="W164" s="213">
        <v>0</v>
      </c>
      <c r="X164" s="214">
        <f t="shared" si="7"/>
        <v>0</v>
      </c>
      <c r="Y164" s="31"/>
      <c r="Z164" s="31"/>
      <c r="AA164" s="31"/>
      <c r="AB164" s="31"/>
      <c r="AC164" s="31"/>
      <c r="AD164" s="31"/>
      <c r="AE164" s="31"/>
      <c r="AR164" s="215" t="s">
        <v>179</v>
      </c>
      <c r="AT164" s="215" t="s">
        <v>136</v>
      </c>
      <c r="AU164" s="215" t="s">
        <v>96</v>
      </c>
      <c r="AY164" s="14" t="s">
        <v>139</v>
      </c>
      <c r="BE164" s="216">
        <f t="shared" si="8"/>
        <v>0</v>
      </c>
      <c r="BF164" s="216">
        <f t="shared" si="9"/>
        <v>0</v>
      </c>
      <c r="BG164" s="216">
        <f t="shared" si="10"/>
        <v>0</v>
      </c>
      <c r="BH164" s="216">
        <f t="shared" si="11"/>
        <v>0</v>
      </c>
      <c r="BI164" s="216">
        <f t="shared" si="12"/>
        <v>0</v>
      </c>
      <c r="BJ164" s="14" t="s">
        <v>96</v>
      </c>
      <c r="BK164" s="216">
        <f t="shared" si="13"/>
        <v>0</v>
      </c>
      <c r="BL164" s="14" t="s">
        <v>179</v>
      </c>
      <c r="BM164" s="215" t="s">
        <v>702</v>
      </c>
    </row>
    <row r="165" spans="1:65" s="2" customFormat="1" ht="16.5" customHeight="1">
      <c r="A165" s="31"/>
      <c r="B165" s="32"/>
      <c r="C165" s="202" t="s">
        <v>285</v>
      </c>
      <c r="D165" s="202" t="s">
        <v>142</v>
      </c>
      <c r="E165" s="203" t="s">
        <v>480</v>
      </c>
      <c r="F165" s="204" t="s">
        <v>481</v>
      </c>
      <c r="G165" s="205" t="s">
        <v>482</v>
      </c>
      <c r="H165" s="236"/>
      <c r="I165" s="207"/>
      <c r="J165" s="207"/>
      <c r="K165" s="208">
        <f t="shared" si="1"/>
        <v>0</v>
      </c>
      <c r="L165" s="209"/>
      <c r="M165" s="36"/>
      <c r="N165" s="210" t="s">
        <v>1</v>
      </c>
      <c r="O165" s="211" t="s">
        <v>40</v>
      </c>
      <c r="P165" s="212">
        <f t="shared" si="2"/>
        <v>0</v>
      </c>
      <c r="Q165" s="212">
        <f t="shared" si="3"/>
        <v>0</v>
      </c>
      <c r="R165" s="212">
        <f t="shared" si="4"/>
        <v>0</v>
      </c>
      <c r="S165" s="72"/>
      <c r="T165" s="213">
        <f t="shared" si="5"/>
        <v>0</v>
      </c>
      <c r="U165" s="213">
        <v>0</v>
      </c>
      <c r="V165" s="213">
        <f t="shared" si="6"/>
        <v>0</v>
      </c>
      <c r="W165" s="213">
        <v>0</v>
      </c>
      <c r="X165" s="214">
        <f t="shared" si="7"/>
        <v>0</v>
      </c>
      <c r="Y165" s="31"/>
      <c r="Z165" s="31"/>
      <c r="AA165" s="31"/>
      <c r="AB165" s="31"/>
      <c r="AC165" s="31"/>
      <c r="AD165" s="31"/>
      <c r="AE165" s="31"/>
      <c r="AR165" s="215" t="s">
        <v>146</v>
      </c>
      <c r="AT165" s="215" t="s">
        <v>142</v>
      </c>
      <c r="AU165" s="215" t="s">
        <v>96</v>
      </c>
      <c r="AY165" s="14" t="s">
        <v>139</v>
      </c>
      <c r="BE165" s="216">
        <f t="shared" si="8"/>
        <v>0</v>
      </c>
      <c r="BF165" s="216">
        <f t="shared" si="9"/>
        <v>0</v>
      </c>
      <c r="BG165" s="216">
        <f t="shared" si="10"/>
        <v>0</v>
      </c>
      <c r="BH165" s="216">
        <f t="shared" si="11"/>
        <v>0</v>
      </c>
      <c r="BI165" s="216">
        <f t="shared" si="12"/>
        <v>0</v>
      </c>
      <c r="BJ165" s="14" t="s">
        <v>96</v>
      </c>
      <c r="BK165" s="216">
        <f t="shared" si="13"/>
        <v>0</v>
      </c>
      <c r="BL165" s="14" t="s">
        <v>146</v>
      </c>
      <c r="BM165" s="215" t="s">
        <v>703</v>
      </c>
    </row>
    <row r="166" spans="1:65" s="2" customFormat="1" ht="16.5" customHeight="1">
      <c r="A166" s="31"/>
      <c r="B166" s="32"/>
      <c r="C166" s="202" t="s">
        <v>289</v>
      </c>
      <c r="D166" s="202" t="s">
        <v>142</v>
      </c>
      <c r="E166" s="203" t="s">
        <v>484</v>
      </c>
      <c r="F166" s="204" t="s">
        <v>485</v>
      </c>
      <c r="G166" s="205" t="s">
        <v>482</v>
      </c>
      <c r="H166" s="236"/>
      <c r="I166" s="207"/>
      <c r="J166" s="207"/>
      <c r="K166" s="208">
        <f t="shared" si="1"/>
        <v>0</v>
      </c>
      <c r="L166" s="209"/>
      <c r="M166" s="36"/>
      <c r="N166" s="210" t="s">
        <v>1</v>
      </c>
      <c r="O166" s="211" t="s">
        <v>40</v>
      </c>
      <c r="P166" s="212">
        <f t="shared" si="2"/>
        <v>0</v>
      </c>
      <c r="Q166" s="212">
        <f t="shared" si="3"/>
        <v>0</v>
      </c>
      <c r="R166" s="212">
        <f t="shared" si="4"/>
        <v>0</v>
      </c>
      <c r="S166" s="72"/>
      <c r="T166" s="213">
        <f t="shared" si="5"/>
        <v>0</v>
      </c>
      <c r="U166" s="213">
        <v>0</v>
      </c>
      <c r="V166" s="213">
        <f t="shared" si="6"/>
        <v>0</v>
      </c>
      <c r="W166" s="213">
        <v>0</v>
      </c>
      <c r="X166" s="214">
        <f t="shared" si="7"/>
        <v>0</v>
      </c>
      <c r="Y166" s="31"/>
      <c r="Z166" s="31"/>
      <c r="AA166" s="31"/>
      <c r="AB166" s="31"/>
      <c r="AC166" s="31"/>
      <c r="AD166" s="31"/>
      <c r="AE166" s="31"/>
      <c r="AR166" s="215" t="s">
        <v>146</v>
      </c>
      <c r="AT166" s="215" t="s">
        <v>142</v>
      </c>
      <c r="AU166" s="215" t="s">
        <v>96</v>
      </c>
      <c r="AY166" s="14" t="s">
        <v>139</v>
      </c>
      <c r="BE166" s="216">
        <f t="shared" si="8"/>
        <v>0</v>
      </c>
      <c r="BF166" s="216">
        <f t="shared" si="9"/>
        <v>0</v>
      </c>
      <c r="BG166" s="216">
        <f t="shared" si="10"/>
        <v>0</v>
      </c>
      <c r="BH166" s="216">
        <f t="shared" si="11"/>
        <v>0</v>
      </c>
      <c r="BI166" s="216">
        <f t="shared" si="12"/>
        <v>0</v>
      </c>
      <c r="BJ166" s="14" t="s">
        <v>96</v>
      </c>
      <c r="BK166" s="216">
        <f t="shared" si="13"/>
        <v>0</v>
      </c>
      <c r="BL166" s="14" t="s">
        <v>146</v>
      </c>
      <c r="BM166" s="215" t="s">
        <v>704</v>
      </c>
    </row>
    <row r="167" spans="1:65" s="2" customFormat="1" ht="16.5" customHeight="1">
      <c r="A167" s="31"/>
      <c r="B167" s="32"/>
      <c r="C167" s="202" t="s">
        <v>293</v>
      </c>
      <c r="D167" s="202" t="s">
        <v>142</v>
      </c>
      <c r="E167" s="203" t="s">
        <v>487</v>
      </c>
      <c r="F167" s="204" t="s">
        <v>488</v>
      </c>
      <c r="G167" s="205" t="s">
        <v>482</v>
      </c>
      <c r="H167" s="236"/>
      <c r="I167" s="207"/>
      <c r="J167" s="207"/>
      <c r="K167" s="208">
        <f t="shared" si="1"/>
        <v>0</v>
      </c>
      <c r="L167" s="209"/>
      <c r="M167" s="36"/>
      <c r="N167" s="210" t="s">
        <v>1</v>
      </c>
      <c r="O167" s="211" t="s">
        <v>40</v>
      </c>
      <c r="P167" s="212">
        <f t="shared" si="2"/>
        <v>0</v>
      </c>
      <c r="Q167" s="212">
        <f t="shared" si="3"/>
        <v>0</v>
      </c>
      <c r="R167" s="212">
        <f t="shared" si="4"/>
        <v>0</v>
      </c>
      <c r="S167" s="72"/>
      <c r="T167" s="213">
        <f t="shared" si="5"/>
        <v>0</v>
      </c>
      <c r="U167" s="213">
        <v>0</v>
      </c>
      <c r="V167" s="213">
        <f t="shared" si="6"/>
        <v>0</v>
      </c>
      <c r="W167" s="213">
        <v>0</v>
      </c>
      <c r="X167" s="214">
        <f t="shared" si="7"/>
        <v>0</v>
      </c>
      <c r="Y167" s="31"/>
      <c r="Z167" s="31"/>
      <c r="AA167" s="31"/>
      <c r="AB167" s="31"/>
      <c r="AC167" s="31"/>
      <c r="AD167" s="31"/>
      <c r="AE167" s="31"/>
      <c r="AR167" s="215" t="s">
        <v>146</v>
      </c>
      <c r="AT167" s="215" t="s">
        <v>142</v>
      </c>
      <c r="AU167" s="215" t="s">
        <v>96</v>
      </c>
      <c r="AY167" s="14" t="s">
        <v>139</v>
      </c>
      <c r="BE167" s="216">
        <f t="shared" si="8"/>
        <v>0</v>
      </c>
      <c r="BF167" s="216">
        <f t="shared" si="9"/>
        <v>0</v>
      </c>
      <c r="BG167" s="216">
        <f t="shared" si="10"/>
        <v>0</v>
      </c>
      <c r="BH167" s="216">
        <f t="shared" si="11"/>
        <v>0</v>
      </c>
      <c r="BI167" s="216">
        <f t="shared" si="12"/>
        <v>0</v>
      </c>
      <c r="BJ167" s="14" t="s">
        <v>96</v>
      </c>
      <c r="BK167" s="216">
        <f t="shared" si="13"/>
        <v>0</v>
      </c>
      <c r="BL167" s="14" t="s">
        <v>146</v>
      </c>
      <c r="BM167" s="215" t="s">
        <v>705</v>
      </c>
    </row>
    <row r="168" spans="1:65" s="2" customFormat="1" ht="16.5" customHeight="1">
      <c r="A168" s="31"/>
      <c r="B168" s="32"/>
      <c r="C168" s="202" t="s">
        <v>297</v>
      </c>
      <c r="D168" s="202" t="s">
        <v>142</v>
      </c>
      <c r="E168" s="203" t="s">
        <v>490</v>
      </c>
      <c r="F168" s="204" t="s">
        <v>491</v>
      </c>
      <c r="G168" s="205" t="s">
        <v>482</v>
      </c>
      <c r="H168" s="236"/>
      <c r="I168" s="207"/>
      <c r="J168" s="207"/>
      <c r="K168" s="208">
        <f t="shared" si="1"/>
        <v>0</v>
      </c>
      <c r="L168" s="209"/>
      <c r="M168" s="36"/>
      <c r="N168" s="210" t="s">
        <v>1</v>
      </c>
      <c r="O168" s="211" t="s">
        <v>40</v>
      </c>
      <c r="P168" s="212">
        <f t="shared" si="2"/>
        <v>0</v>
      </c>
      <c r="Q168" s="212">
        <f t="shared" si="3"/>
        <v>0</v>
      </c>
      <c r="R168" s="212">
        <f t="shared" si="4"/>
        <v>0</v>
      </c>
      <c r="S168" s="72"/>
      <c r="T168" s="213">
        <f t="shared" si="5"/>
        <v>0</v>
      </c>
      <c r="U168" s="213">
        <v>0</v>
      </c>
      <c r="V168" s="213">
        <f t="shared" si="6"/>
        <v>0</v>
      </c>
      <c r="W168" s="213">
        <v>0</v>
      </c>
      <c r="X168" s="214">
        <f t="shared" si="7"/>
        <v>0</v>
      </c>
      <c r="Y168" s="31"/>
      <c r="Z168" s="31"/>
      <c r="AA168" s="31"/>
      <c r="AB168" s="31"/>
      <c r="AC168" s="31"/>
      <c r="AD168" s="31"/>
      <c r="AE168" s="31"/>
      <c r="AR168" s="215" t="s">
        <v>179</v>
      </c>
      <c r="AT168" s="215" t="s">
        <v>142</v>
      </c>
      <c r="AU168" s="215" t="s">
        <v>96</v>
      </c>
      <c r="AY168" s="14" t="s">
        <v>139</v>
      </c>
      <c r="BE168" s="216">
        <f t="shared" si="8"/>
        <v>0</v>
      </c>
      <c r="BF168" s="216">
        <f t="shared" si="9"/>
        <v>0</v>
      </c>
      <c r="BG168" s="216">
        <f t="shared" si="10"/>
        <v>0</v>
      </c>
      <c r="BH168" s="216">
        <f t="shared" si="11"/>
        <v>0</v>
      </c>
      <c r="BI168" s="216">
        <f t="shared" si="12"/>
        <v>0</v>
      </c>
      <c r="BJ168" s="14" t="s">
        <v>96</v>
      </c>
      <c r="BK168" s="216">
        <f t="shared" si="13"/>
        <v>0</v>
      </c>
      <c r="BL168" s="14" t="s">
        <v>179</v>
      </c>
      <c r="BM168" s="215" t="s">
        <v>706</v>
      </c>
    </row>
    <row r="169" spans="1:65" s="2" customFormat="1" ht="16.5" customHeight="1">
      <c r="A169" s="31"/>
      <c r="B169" s="32"/>
      <c r="C169" s="202" t="s">
        <v>301</v>
      </c>
      <c r="D169" s="202" t="s">
        <v>142</v>
      </c>
      <c r="E169" s="203" t="s">
        <v>493</v>
      </c>
      <c r="F169" s="204" t="s">
        <v>494</v>
      </c>
      <c r="G169" s="205" t="s">
        <v>482</v>
      </c>
      <c r="H169" s="236"/>
      <c r="I169" s="207"/>
      <c r="J169" s="207"/>
      <c r="K169" s="208">
        <f t="shared" si="1"/>
        <v>0</v>
      </c>
      <c r="L169" s="209"/>
      <c r="M169" s="36"/>
      <c r="N169" s="210" t="s">
        <v>1</v>
      </c>
      <c r="O169" s="211" t="s">
        <v>40</v>
      </c>
      <c r="P169" s="212">
        <f t="shared" si="2"/>
        <v>0</v>
      </c>
      <c r="Q169" s="212">
        <f t="shared" si="3"/>
        <v>0</v>
      </c>
      <c r="R169" s="212">
        <f t="shared" si="4"/>
        <v>0</v>
      </c>
      <c r="S169" s="72"/>
      <c r="T169" s="213">
        <f t="shared" si="5"/>
        <v>0</v>
      </c>
      <c r="U169" s="213">
        <v>0</v>
      </c>
      <c r="V169" s="213">
        <f t="shared" si="6"/>
        <v>0</v>
      </c>
      <c r="W169" s="213">
        <v>0</v>
      </c>
      <c r="X169" s="214">
        <f t="shared" si="7"/>
        <v>0</v>
      </c>
      <c r="Y169" s="31"/>
      <c r="Z169" s="31"/>
      <c r="AA169" s="31"/>
      <c r="AB169" s="31"/>
      <c r="AC169" s="31"/>
      <c r="AD169" s="31"/>
      <c r="AE169" s="31"/>
      <c r="AR169" s="215" t="s">
        <v>146</v>
      </c>
      <c r="AT169" s="215" t="s">
        <v>142</v>
      </c>
      <c r="AU169" s="215" t="s">
        <v>96</v>
      </c>
      <c r="AY169" s="14" t="s">
        <v>139</v>
      </c>
      <c r="BE169" s="216">
        <f t="shared" si="8"/>
        <v>0</v>
      </c>
      <c r="BF169" s="216">
        <f t="shared" si="9"/>
        <v>0</v>
      </c>
      <c r="BG169" s="216">
        <f t="shared" si="10"/>
        <v>0</v>
      </c>
      <c r="BH169" s="216">
        <f t="shared" si="11"/>
        <v>0</v>
      </c>
      <c r="BI169" s="216">
        <f t="shared" si="12"/>
        <v>0</v>
      </c>
      <c r="BJ169" s="14" t="s">
        <v>96</v>
      </c>
      <c r="BK169" s="216">
        <f t="shared" si="13"/>
        <v>0</v>
      </c>
      <c r="BL169" s="14" t="s">
        <v>146</v>
      </c>
      <c r="BM169" s="215" t="s">
        <v>707</v>
      </c>
    </row>
    <row r="170" spans="1:65" s="12" customFormat="1" ht="22.75" customHeight="1">
      <c r="B170" s="185"/>
      <c r="C170" s="186"/>
      <c r="D170" s="187" t="s">
        <v>75</v>
      </c>
      <c r="E170" s="200" t="s">
        <v>388</v>
      </c>
      <c r="F170" s="200" t="s">
        <v>389</v>
      </c>
      <c r="G170" s="186"/>
      <c r="H170" s="186"/>
      <c r="I170" s="189"/>
      <c r="J170" s="189"/>
      <c r="K170" s="201">
        <f>BK170</f>
        <v>0</v>
      </c>
      <c r="L170" s="186"/>
      <c r="M170" s="191"/>
      <c r="N170" s="192"/>
      <c r="O170" s="193"/>
      <c r="P170" s="193"/>
      <c r="Q170" s="194">
        <f>Q171</f>
        <v>0</v>
      </c>
      <c r="R170" s="194">
        <f>R171</f>
        <v>0</v>
      </c>
      <c r="S170" s="193"/>
      <c r="T170" s="195">
        <f>T171</f>
        <v>0</v>
      </c>
      <c r="U170" s="193"/>
      <c r="V170" s="195">
        <f>V171</f>
        <v>0</v>
      </c>
      <c r="W170" s="193"/>
      <c r="X170" s="196">
        <f>X171</f>
        <v>0</v>
      </c>
      <c r="AR170" s="197" t="s">
        <v>138</v>
      </c>
      <c r="AT170" s="198" t="s">
        <v>75</v>
      </c>
      <c r="AU170" s="198" t="s">
        <v>84</v>
      </c>
      <c r="AY170" s="197" t="s">
        <v>139</v>
      </c>
      <c r="BK170" s="199">
        <f>BK171</f>
        <v>0</v>
      </c>
    </row>
    <row r="171" spans="1:65" s="2" customFormat="1" ht="24.25" customHeight="1">
      <c r="A171" s="31"/>
      <c r="B171" s="32"/>
      <c r="C171" s="202" t="s">
        <v>305</v>
      </c>
      <c r="D171" s="202" t="s">
        <v>142</v>
      </c>
      <c r="E171" s="203" t="s">
        <v>391</v>
      </c>
      <c r="F171" s="204" t="s">
        <v>392</v>
      </c>
      <c r="G171" s="205" t="s">
        <v>393</v>
      </c>
      <c r="H171" s="206">
        <v>1</v>
      </c>
      <c r="I171" s="207"/>
      <c r="J171" s="207"/>
      <c r="K171" s="208">
        <f>ROUND(P171*H171,2)</f>
        <v>0</v>
      </c>
      <c r="L171" s="209"/>
      <c r="M171" s="36"/>
      <c r="N171" s="210" t="s">
        <v>1</v>
      </c>
      <c r="O171" s="211" t="s">
        <v>40</v>
      </c>
      <c r="P171" s="212">
        <f>I171+J171</f>
        <v>0</v>
      </c>
      <c r="Q171" s="212">
        <f>ROUND(I171*H171,2)</f>
        <v>0</v>
      </c>
      <c r="R171" s="212">
        <f>ROUND(J171*H171,2)</f>
        <v>0</v>
      </c>
      <c r="S171" s="72"/>
      <c r="T171" s="213">
        <f>S171*H171</f>
        <v>0</v>
      </c>
      <c r="U171" s="213">
        <v>0</v>
      </c>
      <c r="V171" s="213">
        <f>U171*H171</f>
        <v>0</v>
      </c>
      <c r="W171" s="213">
        <v>0</v>
      </c>
      <c r="X171" s="214">
        <f>W171*H171</f>
        <v>0</v>
      </c>
      <c r="Y171" s="31"/>
      <c r="Z171" s="31"/>
      <c r="AA171" s="31"/>
      <c r="AB171" s="31"/>
      <c r="AC171" s="31"/>
      <c r="AD171" s="31"/>
      <c r="AE171" s="31"/>
      <c r="AR171" s="215" t="s">
        <v>146</v>
      </c>
      <c r="AT171" s="215" t="s">
        <v>142</v>
      </c>
      <c r="AU171" s="215" t="s">
        <v>96</v>
      </c>
      <c r="AY171" s="14" t="s">
        <v>139</v>
      </c>
      <c r="BE171" s="216">
        <f>IF(O171="základná",K171,0)</f>
        <v>0</v>
      </c>
      <c r="BF171" s="216">
        <f>IF(O171="znížená",K171,0)</f>
        <v>0</v>
      </c>
      <c r="BG171" s="216">
        <f>IF(O171="zákl. prenesená",K171,0)</f>
        <v>0</v>
      </c>
      <c r="BH171" s="216">
        <f>IF(O171="zníž. prenesená",K171,0)</f>
        <v>0</v>
      </c>
      <c r="BI171" s="216">
        <f>IF(O171="nulová",K171,0)</f>
        <v>0</v>
      </c>
      <c r="BJ171" s="14" t="s">
        <v>96</v>
      </c>
      <c r="BK171" s="216">
        <f>ROUND(P171*H171,2)</f>
        <v>0</v>
      </c>
      <c r="BL171" s="14" t="s">
        <v>146</v>
      </c>
      <c r="BM171" s="215" t="s">
        <v>708</v>
      </c>
    </row>
    <row r="172" spans="1:65" s="12" customFormat="1" ht="26" customHeight="1">
      <c r="B172" s="185"/>
      <c r="C172" s="186"/>
      <c r="D172" s="187" t="s">
        <v>75</v>
      </c>
      <c r="E172" s="188" t="s">
        <v>395</v>
      </c>
      <c r="F172" s="188" t="s">
        <v>396</v>
      </c>
      <c r="G172" s="186"/>
      <c r="H172" s="186"/>
      <c r="I172" s="189"/>
      <c r="J172" s="189"/>
      <c r="K172" s="190">
        <f>BK172</f>
        <v>0</v>
      </c>
      <c r="L172" s="186"/>
      <c r="M172" s="191"/>
      <c r="N172" s="192"/>
      <c r="O172" s="193"/>
      <c r="P172" s="193"/>
      <c r="Q172" s="194">
        <f>SUM(Q173:Q174)</f>
        <v>0</v>
      </c>
      <c r="R172" s="194">
        <f>SUM(R173:R174)</f>
        <v>0</v>
      </c>
      <c r="S172" s="193"/>
      <c r="T172" s="195">
        <f>SUM(T173:T174)</f>
        <v>0</v>
      </c>
      <c r="U172" s="193"/>
      <c r="V172" s="195">
        <f>SUM(V173:V174)</f>
        <v>0</v>
      </c>
      <c r="W172" s="193"/>
      <c r="X172" s="196">
        <f>SUM(X173:X174)</f>
        <v>0</v>
      </c>
      <c r="AR172" s="197" t="s">
        <v>155</v>
      </c>
      <c r="AT172" s="198" t="s">
        <v>75</v>
      </c>
      <c r="AU172" s="198" t="s">
        <v>76</v>
      </c>
      <c r="AY172" s="197" t="s">
        <v>139</v>
      </c>
      <c r="BK172" s="199">
        <f>SUM(BK173:BK174)</f>
        <v>0</v>
      </c>
    </row>
    <row r="173" spans="1:65" s="2" customFormat="1" ht="16.5" customHeight="1">
      <c r="A173" s="31"/>
      <c r="B173" s="32"/>
      <c r="C173" s="202" t="s">
        <v>309</v>
      </c>
      <c r="D173" s="202" t="s">
        <v>142</v>
      </c>
      <c r="E173" s="203" t="s">
        <v>398</v>
      </c>
      <c r="F173" s="204" t="s">
        <v>399</v>
      </c>
      <c r="G173" s="205" t="s">
        <v>400</v>
      </c>
      <c r="H173" s="206">
        <v>1</v>
      </c>
      <c r="I173" s="207"/>
      <c r="J173" s="207"/>
      <c r="K173" s="208">
        <f>ROUND(P173*H173,2)</f>
        <v>0</v>
      </c>
      <c r="L173" s="209"/>
      <c r="M173" s="36"/>
      <c r="N173" s="210" t="s">
        <v>1</v>
      </c>
      <c r="O173" s="211" t="s">
        <v>40</v>
      </c>
      <c r="P173" s="212">
        <f>I173+J173</f>
        <v>0</v>
      </c>
      <c r="Q173" s="212">
        <f>ROUND(I173*H173,2)</f>
        <v>0</v>
      </c>
      <c r="R173" s="212">
        <f>ROUND(J173*H173,2)</f>
        <v>0</v>
      </c>
      <c r="S173" s="72"/>
      <c r="T173" s="213">
        <f>S173*H173</f>
        <v>0</v>
      </c>
      <c r="U173" s="213">
        <v>0</v>
      </c>
      <c r="V173" s="213">
        <f>U173*H173</f>
        <v>0</v>
      </c>
      <c r="W173" s="213">
        <v>0</v>
      </c>
      <c r="X173" s="214">
        <f>W173*H173</f>
        <v>0</v>
      </c>
      <c r="Y173" s="31"/>
      <c r="Z173" s="31"/>
      <c r="AA173" s="31"/>
      <c r="AB173" s="31"/>
      <c r="AC173" s="31"/>
      <c r="AD173" s="31"/>
      <c r="AE173" s="31"/>
      <c r="AR173" s="215" t="s">
        <v>401</v>
      </c>
      <c r="AT173" s="215" t="s">
        <v>142</v>
      </c>
      <c r="AU173" s="215" t="s">
        <v>84</v>
      </c>
      <c r="AY173" s="14" t="s">
        <v>139</v>
      </c>
      <c r="BE173" s="216">
        <f>IF(O173="základná",K173,0)</f>
        <v>0</v>
      </c>
      <c r="BF173" s="216">
        <f>IF(O173="znížená",K173,0)</f>
        <v>0</v>
      </c>
      <c r="BG173" s="216">
        <f>IF(O173="zákl. prenesená",K173,0)</f>
        <v>0</v>
      </c>
      <c r="BH173" s="216">
        <f>IF(O173="zníž. prenesená",K173,0)</f>
        <v>0</v>
      </c>
      <c r="BI173" s="216">
        <f>IF(O173="nulová",K173,0)</f>
        <v>0</v>
      </c>
      <c r="BJ173" s="14" t="s">
        <v>96</v>
      </c>
      <c r="BK173" s="216">
        <f>ROUND(P173*H173,2)</f>
        <v>0</v>
      </c>
      <c r="BL173" s="14" t="s">
        <v>401</v>
      </c>
      <c r="BM173" s="215" t="s">
        <v>709</v>
      </c>
    </row>
    <row r="174" spans="1:65" s="2" customFormat="1" ht="24">
      <c r="A174" s="31"/>
      <c r="B174" s="32"/>
      <c r="C174" s="33"/>
      <c r="D174" s="227" t="s">
        <v>254</v>
      </c>
      <c r="E174" s="33"/>
      <c r="F174" s="228" t="s">
        <v>403</v>
      </c>
      <c r="G174" s="33"/>
      <c r="H174" s="33"/>
      <c r="I174" s="229"/>
      <c r="J174" s="229"/>
      <c r="K174" s="33"/>
      <c r="L174" s="33"/>
      <c r="M174" s="36"/>
      <c r="N174" s="230"/>
      <c r="O174" s="231"/>
      <c r="P174" s="72"/>
      <c r="Q174" s="72"/>
      <c r="R174" s="72"/>
      <c r="S174" s="72"/>
      <c r="T174" s="72"/>
      <c r="U174" s="72"/>
      <c r="V174" s="72"/>
      <c r="W174" s="72"/>
      <c r="X174" s="73"/>
      <c r="Y174" s="31"/>
      <c r="Z174" s="31"/>
      <c r="AA174" s="31"/>
      <c r="AB174" s="31"/>
      <c r="AC174" s="31"/>
      <c r="AD174" s="31"/>
      <c r="AE174" s="31"/>
      <c r="AT174" s="14" t="s">
        <v>254</v>
      </c>
      <c r="AU174" s="14" t="s">
        <v>84</v>
      </c>
    </row>
    <row r="175" spans="1:65" s="12" customFormat="1" ht="26" customHeight="1">
      <c r="B175" s="185"/>
      <c r="C175" s="186"/>
      <c r="D175" s="187" t="s">
        <v>75</v>
      </c>
      <c r="E175" s="188" t="s">
        <v>710</v>
      </c>
      <c r="F175" s="188" t="s">
        <v>711</v>
      </c>
      <c r="G175" s="186"/>
      <c r="H175" s="186"/>
      <c r="I175" s="189"/>
      <c r="J175" s="189"/>
      <c r="K175" s="190">
        <f>BK175</f>
        <v>0</v>
      </c>
      <c r="L175" s="186"/>
      <c r="M175" s="191"/>
      <c r="N175" s="192"/>
      <c r="O175" s="193"/>
      <c r="P175" s="193"/>
      <c r="Q175" s="194">
        <f>SUM(Q176:Q178)</f>
        <v>0</v>
      </c>
      <c r="R175" s="194">
        <f>SUM(R176:R178)</f>
        <v>0</v>
      </c>
      <c r="S175" s="193"/>
      <c r="T175" s="195">
        <f>SUM(T176:T178)</f>
        <v>0</v>
      </c>
      <c r="U175" s="193"/>
      <c r="V175" s="195">
        <f>SUM(V176:V178)</f>
        <v>0</v>
      </c>
      <c r="W175" s="193"/>
      <c r="X175" s="196">
        <f>SUM(X176:X178)</f>
        <v>0</v>
      </c>
      <c r="AR175" s="197" t="s">
        <v>159</v>
      </c>
      <c r="AT175" s="198" t="s">
        <v>75</v>
      </c>
      <c r="AU175" s="198" t="s">
        <v>76</v>
      </c>
      <c r="AY175" s="197" t="s">
        <v>139</v>
      </c>
      <c r="BK175" s="199">
        <f>SUM(BK176:BK178)</f>
        <v>0</v>
      </c>
    </row>
    <row r="176" spans="1:65" s="2" customFormat="1" ht="37.75" customHeight="1">
      <c r="A176" s="31"/>
      <c r="B176" s="32"/>
      <c r="C176" s="202" t="s">
        <v>313</v>
      </c>
      <c r="D176" s="202" t="s">
        <v>142</v>
      </c>
      <c r="E176" s="203" t="s">
        <v>712</v>
      </c>
      <c r="F176" s="204" t="s">
        <v>713</v>
      </c>
      <c r="G176" s="205" t="s">
        <v>714</v>
      </c>
      <c r="H176" s="206">
        <v>1</v>
      </c>
      <c r="I176" s="207"/>
      <c r="J176" s="207"/>
      <c r="K176" s="208">
        <f>ROUND(P176*H176,2)</f>
        <v>0</v>
      </c>
      <c r="L176" s="209"/>
      <c r="M176" s="36"/>
      <c r="N176" s="210" t="s">
        <v>1</v>
      </c>
      <c r="O176" s="211" t="s">
        <v>40</v>
      </c>
      <c r="P176" s="212">
        <f>I176+J176</f>
        <v>0</v>
      </c>
      <c r="Q176" s="212">
        <f>ROUND(I176*H176,2)</f>
        <v>0</v>
      </c>
      <c r="R176" s="212">
        <f>ROUND(J176*H176,2)</f>
        <v>0</v>
      </c>
      <c r="S176" s="72"/>
      <c r="T176" s="213">
        <f>S176*H176</f>
        <v>0</v>
      </c>
      <c r="U176" s="213">
        <v>0</v>
      </c>
      <c r="V176" s="213">
        <f>U176*H176</f>
        <v>0</v>
      </c>
      <c r="W176" s="213">
        <v>0</v>
      </c>
      <c r="X176" s="214">
        <f>W176*H176</f>
        <v>0</v>
      </c>
      <c r="Y176" s="31"/>
      <c r="Z176" s="31"/>
      <c r="AA176" s="31"/>
      <c r="AB176" s="31"/>
      <c r="AC176" s="31"/>
      <c r="AD176" s="31"/>
      <c r="AE176" s="31"/>
      <c r="AR176" s="215" t="s">
        <v>715</v>
      </c>
      <c r="AT176" s="215" t="s">
        <v>142</v>
      </c>
      <c r="AU176" s="215" t="s">
        <v>84</v>
      </c>
      <c r="AY176" s="14" t="s">
        <v>139</v>
      </c>
      <c r="BE176" s="216">
        <f>IF(O176="základná",K176,0)</f>
        <v>0</v>
      </c>
      <c r="BF176" s="216">
        <f>IF(O176="znížená",K176,0)</f>
        <v>0</v>
      </c>
      <c r="BG176" s="216">
        <f>IF(O176="zákl. prenesená",K176,0)</f>
        <v>0</v>
      </c>
      <c r="BH176" s="216">
        <f>IF(O176="zníž. prenesená",K176,0)</f>
        <v>0</v>
      </c>
      <c r="BI176" s="216">
        <f>IF(O176="nulová",K176,0)</f>
        <v>0</v>
      </c>
      <c r="BJ176" s="14" t="s">
        <v>96</v>
      </c>
      <c r="BK176" s="216">
        <f>ROUND(P176*H176,2)</f>
        <v>0</v>
      </c>
      <c r="BL176" s="14" t="s">
        <v>715</v>
      </c>
      <c r="BM176" s="215" t="s">
        <v>716</v>
      </c>
    </row>
    <row r="177" spans="1:65" s="2" customFormat="1" ht="36">
      <c r="A177" s="31"/>
      <c r="B177" s="32"/>
      <c r="C177" s="33"/>
      <c r="D177" s="227" t="s">
        <v>254</v>
      </c>
      <c r="E177" s="33"/>
      <c r="F177" s="228" t="s">
        <v>717</v>
      </c>
      <c r="G177" s="33"/>
      <c r="H177" s="33"/>
      <c r="I177" s="229"/>
      <c r="J177" s="229"/>
      <c r="K177" s="33"/>
      <c r="L177" s="33"/>
      <c r="M177" s="36"/>
      <c r="N177" s="230"/>
      <c r="O177" s="231"/>
      <c r="P177" s="72"/>
      <c r="Q177" s="72"/>
      <c r="R177" s="72"/>
      <c r="S177" s="72"/>
      <c r="T177" s="72"/>
      <c r="U177" s="72"/>
      <c r="V177" s="72"/>
      <c r="W177" s="72"/>
      <c r="X177" s="73"/>
      <c r="Y177" s="31"/>
      <c r="Z177" s="31"/>
      <c r="AA177" s="31"/>
      <c r="AB177" s="31"/>
      <c r="AC177" s="31"/>
      <c r="AD177" s="31"/>
      <c r="AE177" s="31"/>
      <c r="AT177" s="14" t="s">
        <v>254</v>
      </c>
      <c r="AU177" s="14" t="s">
        <v>84</v>
      </c>
    </row>
    <row r="178" spans="1:65" s="2" customFormat="1" ht="21.75" customHeight="1">
      <c r="A178" s="31"/>
      <c r="B178" s="32"/>
      <c r="C178" s="202" t="s">
        <v>317</v>
      </c>
      <c r="D178" s="202" t="s">
        <v>142</v>
      </c>
      <c r="E178" s="203" t="s">
        <v>718</v>
      </c>
      <c r="F178" s="204" t="s">
        <v>719</v>
      </c>
      <c r="G178" s="205" t="s">
        <v>720</v>
      </c>
      <c r="H178" s="206">
        <v>20</v>
      </c>
      <c r="I178" s="207"/>
      <c r="J178" s="207"/>
      <c r="K178" s="208">
        <f>ROUND(P178*H178,2)</f>
        <v>0</v>
      </c>
      <c r="L178" s="209"/>
      <c r="M178" s="36"/>
      <c r="N178" s="237" t="s">
        <v>1</v>
      </c>
      <c r="O178" s="238" t="s">
        <v>40</v>
      </c>
      <c r="P178" s="239">
        <f>I178+J178</f>
        <v>0</v>
      </c>
      <c r="Q178" s="239">
        <f>ROUND(I178*H178,2)</f>
        <v>0</v>
      </c>
      <c r="R178" s="239">
        <f>ROUND(J178*H178,2)</f>
        <v>0</v>
      </c>
      <c r="S178" s="234"/>
      <c r="T178" s="240">
        <f>S178*H178</f>
        <v>0</v>
      </c>
      <c r="U178" s="240">
        <v>0</v>
      </c>
      <c r="V178" s="240">
        <f>U178*H178</f>
        <v>0</v>
      </c>
      <c r="W178" s="240">
        <v>0</v>
      </c>
      <c r="X178" s="241">
        <f>W178*H178</f>
        <v>0</v>
      </c>
      <c r="Y178" s="31"/>
      <c r="Z178" s="31"/>
      <c r="AA178" s="31"/>
      <c r="AB178" s="31"/>
      <c r="AC178" s="31"/>
      <c r="AD178" s="31"/>
      <c r="AE178" s="31"/>
      <c r="AR178" s="215" t="s">
        <v>715</v>
      </c>
      <c r="AT178" s="215" t="s">
        <v>142</v>
      </c>
      <c r="AU178" s="215" t="s">
        <v>84</v>
      </c>
      <c r="AY178" s="14" t="s">
        <v>139</v>
      </c>
      <c r="BE178" s="216">
        <f>IF(O178="základná",K178,0)</f>
        <v>0</v>
      </c>
      <c r="BF178" s="216">
        <f>IF(O178="znížená",K178,0)</f>
        <v>0</v>
      </c>
      <c r="BG178" s="216">
        <f>IF(O178="zákl. prenesená",K178,0)</f>
        <v>0</v>
      </c>
      <c r="BH178" s="216">
        <f>IF(O178="zníž. prenesená",K178,0)</f>
        <v>0</v>
      </c>
      <c r="BI178" s="216">
        <f>IF(O178="nulová",K178,0)</f>
        <v>0</v>
      </c>
      <c r="BJ178" s="14" t="s">
        <v>96</v>
      </c>
      <c r="BK178" s="216">
        <f>ROUND(P178*H178,2)</f>
        <v>0</v>
      </c>
      <c r="BL178" s="14" t="s">
        <v>715</v>
      </c>
      <c r="BM178" s="215" t="s">
        <v>721</v>
      </c>
    </row>
    <row r="179" spans="1:65" s="2" customFormat="1" ht="7" customHeight="1">
      <c r="A179" s="31"/>
      <c r="B179" s="55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36"/>
      <c r="N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</row>
  </sheetData>
  <sheetProtection algorithmName="SHA-512" hashValue="Z47tkr/OcSD+9NV2805kzOEMzKxbi1welPSc/g3VFxm3h+/2s7G7kdL6LzjDV0SSa/tEmbqpgHJii3+lULdObQ==" saltValue="I6v4gmmoEySpv5gMvtTkK1tE1gEOtVfQvZuknXMd9YnsS457uWIVjYyC/QrTNiMj9xjeD/GcTVtk8iFlQ2ySIQ==" spinCount="100000" sheet="1" objects="1" scenarios="1" formatColumns="0" formatRows="0" autoFilter="0"/>
  <autoFilter ref="C122:L178" xr:uid="{00000000-0009-0000-0000-000004000000}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8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100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76</v>
      </c>
    </row>
    <row r="4" spans="1:46" s="1" customFormat="1" ht="25" hidden="1" customHeight="1">
      <c r="B4" s="17"/>
      <c r="D4" s="121" t="s">
        <v>103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26.25" hidden="1" customHeight="1">
      <c r="B7" s="17"/>
      <c r="E7" s="290" t="str">
        <f>'Rekapitulácia stavby'!K6</f>
        <v>SVEREPEC - ZÁKLADNÁ ŠKOLA S MATERSKOU ŠKOLOU, ZNÍŽENIE ENERGETICKEJ NÁROČNOSTI BUDOVY</v>
      </c>
      <c r="F7" s="291"/>
      <c r="G7" s="291"/>
      <c r="H7" s="291"/>
      <c r="M7" s="17"/>
    </row>
    <row r="8" spans="1:46" s="1" customFormat="1" ht="12" hidden="1" customHeight="1">
      <c r="B8" s="17"/>
      <c r="D8" s="123" t="s">
        <v>104</v>
      </c>
      <c r="M8" s="17"/>
    </row>
    <row r="9" spans="1:46" s="2" customFormat="1" ht="16.5" hidden="1" customHeight="1">
      <c r="A9" s="31"/>
      <c r="B9" s="36"/>
      <c r="C9" s="31"/>
      <c r="D9" s="31"/>
      <c r="E9" s="290" t="s">
        <v>605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23" t="s">
        <v>722</v>
      </c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6"/>
      <c r="C11" s="31"/>
      <c r="D11" s="31"/>
      <c r="E11" s="292" t="s">
        <v>723</v>
      </c>
      <c r="F11" s="293"/>
      <c r="G11" s="293"/>
      <c r="H11" s="293"/>
      <c r="I11" s="31"/>
      <c r="J11" s="31"/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" hidden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6"/>
      <c r="C13" s="31"/>
      <c r="D13" s="123" t="s">
        <v>18</v>
      </c>
      <c r="E13" s="31"/>
      <c r="F13" s="114" t="s">
        <v>1</v>
      </c>
      <c r="G13" s="31"/>
      <c r="H13" s="31"/>
      <c r="I13" s="123" t="s">
        <v>19</v>
      </c>
      <c r="J13" s="114" t="s">
        <v>1</v>
      </c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20</v>
      </c>
      <c r="E14" s="31"/>
      <c r="F14" s="114" t="s">
        <v>21</v>
      </c>
      <c r="G14" s="31"/>
      <c r="H14" s="31"/>
      <c r="I14" s="123" t="s">
        <v>22</v>
      </c>
      <c r="J14" s="124">
        <f>'Rekapitulácia stavby'!AN8</f>
        <v>0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75" hidden="1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6"/>
      <c r="C16" s="31"/>
      <c r="D16" s="123" t="s">
        <v>23</v>
      </c>
      <c r="E16" s="31"/>
      <c r="F16" s="31"/>
      <c r="G16" s="31"/>
      <c r="H16" s="31"/>
      <c r="I16" s="123" t="s">
        <v>24</v>
      </c>
      <c r="J16" s="114" t="s">
        <v>1</v>
      </c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6"/>
      <c r="C17" s="31"/>
      <c r="D17" s="31"/>
      <c r="E17" s="114" t="s">
        <v>25</v>
      </c>
      <c r="F17" s="31"/>
      <c r="G17" s="31"/>
      <c r="H17" s="31"/>
      <c r="I17" s="123" t="s">
        <v>26</v>
      </c>
      <c r="J17" s="114" t="s">
        <v>1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7" hidden="1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6"/>
      <c r="C19" s="31"/>
      <c r="D19" s="123" t="s">
        <v>27</v>
      </c>
      <c r="E19" s="31"/>
      <c r="F19" s="31"/>
      <c r="G19" s="31"/>
      <c r="H19" s="31"/>
      <c r="I19" s="123" t="s">
        <v>24</v>
      </c>
      <c r="J19" s="27" t="str">
        <f>'Rekapitulácia stavby'!AN13</f>
        <v>Vyplň údaj</v>
      </c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6"/>
      <c r="C20" s="31"/>
      <c r="D20" s="31"/>
      <c r="E20" s="294" t="str">
        <f>'Rekapitulácia stavby'!E14</f>
        <v>Vyplň údaj</v>
      </c>
      <c r="F20" s="295"/>
      <c r="G20" s="295"/>
      <c r="H20" s="295"/>
      <c r="I20" s="123" t="s">
        <v>26</v>
      </c>
      <c r="J20" s="27" t="str">
        <f>'Rekapitulácia stavby'!AN14</f>
        <v>Vyplň údaj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7" hidden="1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6"/>
      <c r="C22" s="31"/>
      <c r="D22" s="123" t="s">
        <v>29</v>
      </c>
      <c r="E22" s="31"/>
      <c r="F22" s="31"/>
      <c r="G22" s="31"/>
      <c r="H22" s="31"/>
      <c r="I22" s="123" t="s">
        <v>24</v>
      </c>
      <c r="J22" s="114" t="s">
        <v>1</v>
      </c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6"/>
      <c r="C23" s="31"/>
      <c r="D23" s="31"/>
      <c r="E23" s="114" t="s">
        <v>30</v>
      </c>
      <c r="F23" s="31"/>
      <c r="G23" s="31"/>
      <c r="H23" s="31"/>
      <c r="I23" s="123" t="s">
        <v>26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7" hidden="1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6"/>
      <c r="C25" s="31"/>
      <c r="D25" s="123" t="s">
        <v>31</v>
      </c>
      <c r="E25" s="31"/>
      <c r="F25" s="31"/>
      <c r="G25" s="31"/>
      <c r="H25" s="31"/>
      <c r="I25" s="123" t="s">
        <v>24</v>
      </c>
      <c r="J25" s="114" t="s">
        <v>1</v>
      </c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6"/>
      <c r="C26" s="31"/>
      <c r="D26" s="31"/>
      <c r="E26" s="114" t="s">
        <v>30</v>
      </c>
      <c r="F26" s="31"/>
      <c r="G26" s="31"/>
      <c r="H26" s="31"/>
      <c r="I26" s="123" t="s">
        <v>26</v>
      </c>
      <c r="J26" s="114" t="s">
        <v>1</v>
      </c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7" hidden="1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6"/>
      <c r="C28" s="31"/>
      <c r="D28" s="123" t="s">
        <v>32</v>
      </c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125"/>
      <c r="B29" s="126"/>
      <c r="C29" s="125"/>
      <c r="D29" s="125"/>
      <c r="E29" s="296" t="s">
        <v>1</v>
      </c>
      <c r="F29" s="296"/>
      <c r="G29" s="296"/>
      <c r="H29" s="296"/>
      <c r="I29" s="125"/>
      <c r="J29" s="125"/>
      <c r="K29" s="125"/>
      <c r="L29" s="125"/>
      <c r="M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7" hidden="1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hidden="1" customHeight="1">
      <c r="A31" s="31"/>
      <c r="B31" s="36"/>
      <c r="C31" s="31"/>
      <c r="D31" s="128"/>
      <c r="E31" s="128"/>
      <c r="F31" s="128"/>
      <c r="G31" s="128"/>
      <c r="H31" s="128"/>
      <c r="I31" s="128"/>
      <c r="J31" s="128"/>
      <c r="K31" s="128"/>
      <c r="L31" s="128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3" hidden="1">
      <c r="A32" s="31"/>
      <c r="B32" s="36"/>
      <c r="C32" s="31"/>
      <c r="D32" s="31"/>
      <c r="E32" s="123" t="s">
        <v>106</v>
      </c>
      <c r="F32" s="31"/>
      <c r="G32" s="31"/>
      <c r="H32" s="31"/>
      <c r="I32" s="31"/>
      <c r="J32" s="31"/>
      <c r="K32" s="129">
        <f>I98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3" hidden="1">
      <c r="A33" s="31"/>
      <c r="B33" s="36"/>
      <c r="C33" s="31"/>
      <c r="D33" s="31"/>
      <c r="E33" s="123" t="s">
        <v>107</v>
      </c>
      <c r="F33" s="31"/>
      <c r="G33" s="31"/>
      <c r="H33" s="31"/>
      <c r="I33" s="31"/>
      <c r="J33" s="31"/>
      <c r="K33" s="129">
        <f>J98</f>
        <v>0</v>
      </c>
      <c r="L33" s="31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5" hidden="1" customHeight="1">
      <c r="A34" s="31"/>
      <c r="B34" s="36"/>
      <c r="C34" s="31"/>
      <c r="D34" s="130" t="s">
        <v>34</v>
      </c>
      <c r="E34" s="31"/>
      <c r="F34" s="31"/>
      <c r="G34" s="31"/>
      <c r="H34" s="31"/>
      <c r="I34" s="31"/>
      <c r="J34" s="31"/>
      <c r="K34" s="131">
        <f>ROUND(K122, 2)</f>
        <v>0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7" hidden="1" customHeight="1">
      <c r="A35" s="31"/>
      <c r="B35" s="36"/>
      <c r="C35" s="31"/>
      <c r="D35" s="128"/>
      <c r="E35" s="128"/>
      <c r="F35" s="128"/>
      <c r="G35" s="128"/>
      <c r="H35" s="128"/>
      <c r="I35" s="128"/>
      <c r="J35" s="128"/>
      <c r="K35" s="128"/>
      <c r="L35" s="128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31"/>
      <c r="F36" s="132" t="s">
        <v>36</v>
      </c>
      <c r="G36" s="31"/>
      <c r="H36" s="31"/>
      <c r="I36" s="132" t="s">
        <v>35</v>
      </c>
      <c r="J36" s="31"/>
      <c r="K36" s="132" t="s">
        <v>37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133" t="s">
        <v>38</v>
      </c>
      <c r="E37" s="134" t="s">
        <v>39</v>
      </c>
      <c r="F37" s="135">
        <f>ROUND((SUM(BE122:BE147)),  2)</f>
        <v>0</v>
      </c>
      <c r="G37" s="136"/>
      <c r="H37" s="136"/>
      <c r="I37" s="137">
        <v>0.2</v>
      </c>
      <c r="J37" s="136"/>
      <c r="K37" s="135">
        <f>ROUND(((SUM(BE122:BE147))*I37),  2)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34" t="s">
        <v>40</v>
      </c>
      <c r="F38" s="135">
        <f>ROUND((SUM(BF122:BF147)),  2)</f>
        <v>0</v>
      </c>
      <c r="G38" s="136"/>
      <c r="H38" s="136"/>
      <c r="I38" s="137">
        <v>0.2</v>
      </c>
      <c r="J38" s="136"/>
      <c r="K38" s="135">
        <f>ROUND(((SUM(BF122:BF147))*I38),  2)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23" t="s">
        <v>41</v>
      </c>
      <c r="F39" s="129">
        <f>ROUND((SUM(BG122:BG147)),  2)</f>
        <v>0</v>
      </c>
      <c r="G39" s="31"/>
      <c r="H39" s="31"/>
      <c r="I39" s="138">
        <v>0.2</v>
      </c>
      <c r="J39" s="31"/>
      <c r="K39" s="129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5" hidden="1" customHeight="1">
      <c r="A40" s="31"/>
      <c r="B40" s="36"/>
      <c r="C40" s="31"/>
      <c r="D40" s="31"/>
      <c r="E40" s="123" t="s">
        <v>42</v>
      </c>
      <c r="F40" s="129">
        <f>ROUND((SUM(BH122:BH147)),  2)</f>
        <v>0</v>
      </c>
      <c r="G40" s="31"/>
      <c r="H40" s="31"/>
      <c r="I40" s="138">
        <v>0.2</v>
      </c>
      <c r="J40" s="31"/>
      <c r="K40" s="129">
        <f>0</f>
        <v>0</v>
      </c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5" hidden="1" customHeight="1">
      <c r="A41" s="31"/>
      <c r="B41" s="36"/>
      <c r="C41" s="31"/>
      <c r="D41" s="31"/>
      <c r="E41" s="134" t="s">
        <v>43</v>
      </c>
      <c r="F41" s="135">
        <f>ROUND((SUM(BI122:BI147)),  2)</f>
        <v>0</v>
      </c>
      <c r="G41" s="136"/>
      <c r="H41" s="136"/>
      <c r="I41" s="137">
        <v>0</v>
      </c>
      <c r="J41" s="136"/>
      <c r="K41" s="135">
        <f>0</f>
        <v>0</v>
      </c>
      <c r="L41" s="31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7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5" hidden="1" customHeight="1">
      <c r="A43" s="31"/>
      <c r="B43" s="36"/>
      <c r="C43" s="139"/>
      <c r="D43" s="140" t="s">
        <v>44</v>
      </c>
      <c r="E43" s="141"/>
      <c r="F43" s="141"/>
      <c r="G43" s="142" t="s">
        <v>45</v>
      </c>
      <c r="H43" s="143" t="s">
        <v>46</v>
      </c>
      <c r="I43" s="141"/>
      <c r="J43" s="141"/>
      <c r="K43" s="144">
        <f>SUM(K34:K41)</f>
        <v>0</v>
      </c>
      <c r="L43" s="145"/>
      <c r="M43" s="52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5" hidden="1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5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31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5" hidden="1" customHeight="1">
      <c r="A82" s="31"/>
      <c r="B82" s="32"/>
      <c r="C82" s="20" t="s">
        <v>108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hidden="1" customHeight="1">
      <c r="A85" s="31"/>
      <c r="B85" s="32"/>
      <c r="C85" s="33"/>
      <c r="D85" s="33"/>
      <c r="E85" s="297" t="str">
        <f>E7</f>
        <v>SVEREPEC - ZÁKLADNÁ ŠKOLA S MATERSKOU ŠKOLOU, ZNÍŽENIE ENERGETICKEJ NÁROČNOSTI BUDOVY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104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16.5" hidden="1" customHeight="1">
      <c r="A87" s="31"/>
      <c r="B87" s="32"/>
      <c r="C87" s="33"/>
      <c r="D87" s="33"/>
      <c r="E87" s="297" t="s">
        <v>605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722</v>
      </c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42" t="str">
        <f>E11</f>
        <v>RFTVE - Rozvádzač</v>
      </c>
      <c r="F89" s="299"/>
      <c r="G89" s="299"/>
      <c r="H89" s="299"/>
      <c r="I89" s="33"/>
      <c r="J89" s="33"/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20</v>
      </c>
      <c r="D91" s="33"/>
      <c r="E91" s="33"/>
      <c r="F91" s="24" t="str">
        <f>F14</f>
        <v>KN-C 654/11, k.ú. SVEREPEC, č. súp. 240</v>
      </c>
      <c r="G91" s="33"/>
      <c r="H91" s="33"/>
      <c r="I91" s="26" t="s">
        <v>22</v>
      </c>
      <c r="J91" s="67">
        <f>IF(J14="","",J14)</f>
        <v>0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7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5" hidden="1" customHeight="1">
      <c r="A93" s="31"/>
      <c r="B93" s="32"/>
      <c r="C93" s="26" t="s">
        <v>23</v>
      </c>
      <c r="D93" s="33"/>
      <c r="E93" s="33"/>
      <c r="F93" s="24" t="str">
        <f>E17</f>
        <v>OBEC SVEREPEC, OBECNÝ ÚRAD 215, 017 01 POVAŽSKÁ BY</v>
      </c>
      <c r="G93" s="33"/>
      <c r="H93" s="33"/>
      <c r="I93" s="26" t="s">
        <v>29</v>
      </c>
      <c r="J93" s="29" t="str">
        <f>E23</f>
        <v>Brightsol s. r. o.</v>
      </c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5" hidden="1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31</v>
      </c>
      <c r="J94" s="29" t="str">
        <f>E26</f>
        <v>Brightsol s. r. o.</v>
      </c>
      <c r="K94" s="33"/>
      <c r="L94" s="33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7" t="s">
        <v>109</v>
      </c>
      <c r="D96" s="158"/>
      <c r="E96" s="158"/>
      <c r="F96" s="158"/>
      <c r="G96" s="158"/>
      <c r="H96" s="158"/>
      <c r="I96" s="159" t="s">
        <v>110</v>
      </c>
      <c r="J96" s="159" t="s">
        <v>111</v>
      </c>
      <c r="K96" s="159" t="s">
        <v>112</v>
      </c>
      <c r="L96" s="158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2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75" hidden="1" customHeight="1">
      <c r="A98" s="31"/>
      <c r="B98" s="32"/>
      <c r="C98" s="160" t="s">
        <v>113</v>
      </c>
      <c r="D98" s="33"/>
      <c r="E98" s="33"/>
      <c r="F98" s="33"/>
      <c r="G98" s="33"/>
      <c r="H98" s="33"/>
      <c r="I98" s="85">
        <f t="shared" ref="I98:J100" si="0">Q122</f>
        <v>0</v>
      </c>
      <c r="J98" s="85">
        <f t="shared" si="0"/>
        <v>0</v>
      </c>
      <c r="K98" s="85">
        <f>K122</f>
        <v>0</v>
      </c>
      <c r="L98" s="33"/>
      <c r="M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114</v>
      </c>
    </row>
    <row r="99" spans="1:47" s="9" customFormat="1" ht="25" hidden="1" customHeight="1">
      <c r="B99" s="161"/>
      <c r="C99" s="162"/>
      <c r="D99" s="163" t="s">
        <v>115</v>
      </c>
      <c r="E99" s="164"/>
      <c r="F99" s="164"/>
      <c r="G99" s="164"/>
      <c r="H99" s="164"/>
      <c r="I99" s="165">
        <f t="shared" si="0"/>
        <v>0</v>
      </c>
      <c r="J99" s="165">
        <f t="shared" si="0"/>
        <v>0</v>
      </c>
      <c r="K99" s="165">
        <f>K123</f>
        <v>0</v>
      </c>
      <c r="L99" s="162"/>
      <c r="M99" s="166"/>
    </row>
    <row r="100" spans="1:47" s="10" customFormat="1" ht="20" hidden="1" customHeight="1">
      <c r="B100" s="167"/>
      <c r="C100" s="108"/>
      <c r="D100" s="168" t="s">
        <v>116</v>
      </c>
      <c r="E100" s="169"/>
      <c r="F100" s="169"/>
      <c r="G100" s="169"/>
      <c r="H100" s="169"/>
      <c r="I100" s="170">
        <f t="shared" si="0"/>
        <v>0</v>
      </c>
      <c r="J100" s="170">
        <f t="shared" si="0"/>
        <v>0</v>
      </c>
      <c r="K100" s="170">
        <f>K124</f>
        <v>0</v>
      </c>
      <c r="L100" s="108"/>
      <c r="M100" s="171"/>
    </row>
    <row r="101" spans="1:47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7" hidden="1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ht="11" hidden="1"/>
    <row r="104" spans="1:47" ht="11" hidden="1"/>
    <row r="105" spans="1:47" ht="11" hidden="1"/>
    <row r="106" spans="1:47" s="2" customFormat="1" ht="7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5" customHeight="1">
      <c r="A107" s="31"/>
      <c r="B107" s="32"/>
      <c r="C107" s="20" t="s">
        <v>120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7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6.25" customHeight="1">
      <c r="A110" s="31"/>
      <c r="B110" s="32"/>
      <c r="C110" s="33"/>
      <c r="D110" s="33"/>
      <c r="E110" s="297" t="str">
        <f>E7</f>
        <v>SVEREPEC - ZÁKLADNÁ ŠKOLA S MATERSKOU ŠKOLOU, ZNÍŽENIE ENERGETICKEJ NÁROČNOSTI BUDOVY</v>
      </c>
      <c r="F110" s="298"/>
      <c r="G110" s="298"/>
      <c r="H110" s="298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104</v>
      </c>
      <c r="D111" s="19"/>
      <c r="E111" s="19"/>
      <c r="F111" s="19"/>
      <c r="G111" s="19"/>
      <c r="H111" s="19"/>
      <c r="I111" s="19"/>
      <c r="J111" s="19"/>
      <c r="K111" s="19"/>
      <c r="L111" s="19"/>
      <c r="M111" s="17"/>
    </row>
    <row r="112" spans="1:47" s="2" customFormat="1" ht="16.5" customHeight="1">
      <c r="A112" s="31"/>
      <c r="B112" s="32"/>
      <c r="C112" s="33"/>
      <c r="D112" s="33"/>
      <c r="E112" s="297" t="s">
        <v>605</v>
      </c>
      <c r="F112" s="299"/>
      <c r="G112" s="299"/>
      <c r="H112" s="299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722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42" t="str">
        <f>E11</f>
        <v>RFTVE - Rozvádzač</v>
      </c>
      <c r="F114" s="299"/>
      <c r="G114" s="299"/>
      <c r="H114" s="299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F14</f>
        <v>KN-C 654/11, k.ú. SVEREPEC, č. súp. 240</v>
      </c>
      <c r="G116" s="33"/>
      <c r="H116" s="33"/>
      <c r="I116" s="26" t="s">
        <v>22</v>
      </c>
      <c r="J116" s="67">
        <f>IF(J14="","",J14)</f>
        <v>0</v>
      </c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7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23</v>
      </c>
      <c r="D118" s="33"/>
      <c r="E118" s="33"/>
      <c r="F118" s="24" t="str">
        <f>E17</f>
        <v>OBEC SVEREPEC, OBECNÝ ÚRAD 215, 017 01 POVAŽSKÁ BY</v>
      </c>
      <c r="G118" s="33"/>
      <c r="H118" s="33"/>
      <c r="I118" s="26" t="s">
        <v>29</v>
      </c>
      <c r="J118" s="29" t="str">
        <f>E23</f>
        <v>Brightsol s. r. o.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5" customHeight="1">
      <c r="A119" s="31"/>
      <c r="B119" s="32"/>
      <c r="C119" s="26" t="s">
        <v>27</v>
      </c>
      <c r="D119" s="33"/>
      <c r="E119" s="33"/>
      <c r="F119" s="24" t="str">
        <f>IF(E20="","",E20)</f>
        <v>Vyplň údaj</v>
      </c>
      <c r="G119" s="33"/>
      <c r="H119" s="33"/>
      <c r="I119" s="26" t="s">
        <v>31</v>
      </c>
      <c r="J119" s="29" t="str">
        <f>E26</f>
        <v>Brightsol s. r. o.</v>
      </c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2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72"/>
      <c r="B121" s="173"/>
      <c r="C121" s="174" t="s">
        <v>121</v>
      </c>
      <c r="D121" s="175" t="s">
        <v>59</v>
      </c>
      <c r="E121" s="175" t="s">
        <v>55</v>
      </c>
      <c r="F121" s="175" t="s">
        <v>56</v>
      </c>
      <c r="G121" s="175" t="s">
        <v>122</v>
      </c>
      <c r="H121" s="175" t="s">
        <v>123</v>
      </c>
      <c r="I121" s="175" t="s">
        <v>124</v>
      </c>
      <c r="J121" s="175" t="s">
        <v>125</v>
      </c>
      <c r="K121" s="176" t="s">
        <v>112</v>
      </c>
      <c r="L121" s="177" t="s">
        <v>126</v>
      </c>
      <c r="M121" s="178"/>
      <c r="N121" s="76" t="s">
        <v>1</v>
      </c>
      <c r="O121" s="77" t="s">
        <v>38</v>
      </c>
      <c r="P121" s="77" t="s">
        <v>127</v>
      </c>
      <c r="Q121" s="77" t="s">
        <v>128</v>
      </c>
      <c r="R121" s="77" t="s">
        <v>129</v>
      </c>
      <c r="S121" s="77" t="s">
        <v>130</v>
      </c>
      <c r="T121" s="77" t="s">
        <v>131</v>
      </c>
      <c r="U121" s="77" t="s">
        <v>132</v>
      </c>
      <c r="V121" s="77" t="s">
        <v>133</v>
      </c>
      <c r="W121" s="77" t="s">
        <v>134</v>
      </c>
      <c r="X121" s="78" t="s">
        <v>135</v>
      </c>
      <c r="Y121" s="172"/>
      <c r="Z121" s="172"/>
      <c r="AA121" s="172"/>
      <c r="AB121" s="172"/>
      <c r="AC121" s="172"/>
      <c r="AD121" s="172"/>
      <c r="AE121" s="172"/>
    </row>
    <row r="122" spans="1:65" s="2" customFormat="1" ht="22.75" customHeight="1">
      <c r="A122" s="31"/>
      <c r="B122" s="32"/>
      <c r="C122" s="83" t="s">
        <v>113</v>
      </c>
      <c r="D122" s="33"/>
      <c r="E122" s="33"/>
      <c r="F122" s="33"/>
      <c r="G122" s="33"/>
      <c r="H122" s="33"/>
      <c r="I122" s="33"/>
      <c r="J122" s="33"/>
      <c r="K122" s="179">
        <f>BK122</f>
        <v>0</v>
      </c>
      <c r="L122" s="33"/>
      <c r="M122" s="36"/>
      <c r="N122" s="79"/>
      <c r="O122" s="180"/>
      <c r="P122" s="80"/>
      <c r="Q122" s="181">
        <f>Q123</f>
        <v>0</v>
      </c>
      <c r="R122" s="181">
        <f>R123</f>
        <v>0</v>
      </c>
      <c r="S122" s="80"/>
      <c r="T122" s="182">
        <f>T123</f>
        <v>0</v>
      </c>
      <c r="U122" s="80"/>
      <c r="V122" s="182">
        <f>V123</f>
        <v>1.8690000000000002E-2</v>
      </c>
      <c r="W122" s="80"/>
      <c r="X122" s="183">
        <f>X123</f>
        <v>0</v>
      </c>
      <c r="Y122" s="31"/>
      <c r="Z122" s="31"/>
      <c r="AA122" s="31"/>
      <c r="AB122" s="31"/>
      <c r="AC122" s="31"/>
      <c r="AD122" s="31"/>
      <c r="AE122" s="31"/>
      <c r="AT122" s="14" t="s">
        <v>75</v>
      </c>
      <c r="AU122" s="14" t="s">
        <v>114</v>
      </c>
      <c r="BK122" s="184">
        <f>BK123</f>
        <v>0</v>
      </c>
    </row>
    <row r="123" spans="1:65" s="12" customFormat="1" ht="26" customHeight="1">
      <c r="B123" s="185"/>
      <c r="C123" s="186"/>
      <c r="D123" s="187" t="s">
        <v>75</v>
      </c>
      <c r="E123" s="188" t="s">
        <v>136</v>
      </c>
      <c r="F123" s="188" t="s">
        <v>137</v>
      </c>
      <c r="G123" s="186"/>
      <c r="H123" s="186"/>
      <c r="I123" s="189"/>
      <c r="J123" s="189"/>
      <c r="K123" s="190">
        <f>BK123</f>
        <v>0</v>
      </c>
      <c r="L123" s="186"/>
      <c r="M123" s="191"/>
      <c r="N123" s="192"/>
      <c r="O123" s="193"/>
      <c r="P123" s="193"/>
      <c r="Q123" s="194">
        <f>Q124</f>
        <v>0</v>
      </c>
      <c r="R123" s="194">
        <f>R124</f>
        <v>0</v>
      </c>
      <c r="S123" s="193"/>
      <c r="T123" s="195">
        <f>T124</f>
        <v>0</v>
      </c>
      <c r="U123" s="193"/>
      <c r="V123" s="195">
        <f>V124</f>
        <v>1.8690000000000002E-2</v>
      </c>
      <c r="W123" s="193"/>
      <c r="X123" s="196">
        <f>X124</f>
        <v>0</v>
      </c>
      <c r="AR123" s="197" t="s">
        <v>138</v>
      </c>
      <c r="AT123" s="198" t="s">
        <v>75</v>
      </c>
      <c r="AU123" s="198" t="s">
        <v>76</v>
      </c>
      <c r="AY123" s="197" t="s">
        <v>139</v>
      </c>
      <c r="BK123" s="199">
        <f>BK124</f>
        <v>0</v>
      </c>
    </row>
    <row r="124" spans="1:65" s="12" customFormat="1" ht="22.75" customHeight="1">
      <c r="B124" s="185"/>
      <c r="C124" s="186"/>
      <c r="D124" s="187" t="s">
        <v>75</v>
      </c>
      <c r="E124" s="200" t="s">
        <v>140</v>
      </c>
      <c r="F124" s="200" t="s">
        <v>141</v>
      </c>
      <c r="G124" s="186"/>
      <c r="H124" s="186"/>
      <c r="I124" s="189"/>
      <c r="J124" s="189"/>
      <c r="K124" s="201">
        <f>BK124</f>
        <v>0</v>
      </c>
      <c r="L124" s="186"/>
      <c r="M124" s="191"/>
      <c r="N124" s="192"/>
      <c r="O124" s="193"/>
      <c r="P124" s="193"/>
      <c r="Q124" s="194">
        <f>SUM(Q125:Q147)</f>
        <v>0</v>
      </c>
      <c r="R124" s="194">
        <f>SUM(R125:R147)</f>
        <v>0</v>
      </c>
      <c r="S124" s="193"/>
      <c r="T124" s="195">
        <f>SUM(T125:T147)</f>
        <v>0</v>
      </c>
      <c r="U124" s="193"/>
      <c r="V124" s="195">
        <f>SUM(V125:V147)</f>
        <v>1.8690000000000002E-2</v>
      </c>
      <c r="W124" s="193"/>
      <c r="X124" s="196">
        <f>SUM(X125:X147)</f>
        <v>0</v>
      </c>
      <c r="AR124" s="197" t="s">
        <v>138</v>
      </c>
      <c r="AT124" s="198" t="s">
        <v>75</v>
      </c>
      <c r="AU124" s="198" t="s">
        <v>84</v>
      </c>
      <c r="AY124" s="197" t="s">
        <v>139</v>
      </c>
      <c r="BK124" s="199">
        <f>SUM(BK125:BK147)</f>
        <v>0</v>
      </c>
    </row>
    <row r="125" spans="1:65" s="2" customFormat="1" ht="24.25" customHeight="1">
      <c r="A125" s="31"/>
      <c r="B125" s="32"/>
      <c r="C125" s="202" t="s">
        <v>84</v>
      </c>
      <c r="D125" s="202" t="s">
        <v>142</v>
      </c>
      <c r="E125" s="203" t="s">
        <v>724</v>
      </c>
      <c r="F125" s="204" t="s">
        <v>725</v>
      </c>
      <c r="G125" s="205" t="s">
        <v>150</v>
      </c>
      <c r="H125" s="206">
        <v>1</v>
      </c>
      <c r="I125" s="207"/>
      <c r="J125" s="207"/>
      <c r="K125" s="208">
        <f t="shared" ref="K125:K147" si="1">ROUND(P125*H125,2)</f>
        <v>0</v>
      </c>
      <c r="L125" s="209"/>
      <c r="M125" s="36"/>
      <c r="N125" s="210" t="s">
        <v>1</v>
      </c>
      <c r="O125" s="211" t="s">
        <v>40</v>
      </c>
      <c r="P125" s="212">
        <f t="shared" ref="P125:P147" si="2">I125+J125</f>
        <v>0</v>
      </c>
      <c r="Q125" s="212">
        <f t="shared" ref="Q125:Q147" si="3">ROUND(I125*H125,2)</f>
        <v>0</v>
      </c>
      <c r="R125" s="212">
        <f t="shared" ref="R125:R147" si="4">ROUND(J125*H125,2)</f>
        <v>0</v>
      </c>
      <c r="S125" s="72"/>
      <c r="T125" s="213">
        <f t="shared" ref="T125:T147" si="5">S125*H125</f>
        <v>0</v>
      </c>
      <c r="U125" s="213">
        <v>0</v>
      </c>
      <c r="V125" s="213">
        <f t="shared" ref="V125:V147" si="6">U125*H125</f>
        <v>0</v>
      </c>
      <c r="W125" s="213">
        <v>0</v>
      </c>
      <c r="X125" s="214">
        <f t="shared" ref="X125:X147" si="7">W125*H125</f>
        <v>0</v>
      </c>
      <c r="Y125" s="31"/>
      <c r="Z125" s="31"/>
      <c r="AA125" s="31"/>
      <c r="AB125" s="31"/>
      <c r="AC125" s="31"/>
      <c r="AD125" s="31"/>
      <c r="AE125" s="31"/>
      <c r="AR125" s="215" t="s">
        <v>146</v>
      </c>
      <c r="AT125" s="215" t="s">
        <v>142</v>
      </c>
      <c r="AU125" s="215" t="s">
        <v>96</v>
      </c>
      <c r="AY125" s="14" t="s">
        <v>139</v>
      </c>
      <c r="BE125" s="216">
        <f t="shared" ref="BE125:BE147" si="8">IF(O125="základná",K125,0)</f>
        <v>0</v>
      </c>
      <c r="BF125" s="216">
        <f t="shared" ref="BF125:BF147" si="9">IF(O125="znížená",K125,0)</f>
        <v>0</v>
      </c>
      <c r="BG125" s="216">
        <f t="shared" ref="BG125:BG147" si="10">IF(O125="zákl. prenesená",K125,0)</f>
        <v>0</v>
      </c>
      <c r="BH125" s="216">
        <f t="shared" ref="BH125:BH147" si="11">IF(O125="zníž. prenesená",K125,0)</f>
        <v>0</v>
      </c>
      <c r="BI125" s="216">
        <f t="shared" ref="BI125:BI147" si="12">IF(O125="nulová",K125,0)</f>
        <v>0</v>
      </c>
      <c r="BJ125" s="14" t="s">
        <v>96</v>
      </c>
      <c r="BK125" s="216">
        <f t="shared" ref="BK125:BK147" si="13">ROUND(P125*H125,2)</f>
        <v>0</v>
      </c>
      <c r="BL125" s="14" t="s">
        <v>146</v>
      </c>
      <c r="BM125" s="215" t="s">
        <v>726</v>
      </c>
    </row>
    <row r="126" spans="1:65" s="2" customFormat="1" ht="16.5" customHeight="1">
      <c r="A126" s="31"/>
      <c r="B126" s="32"/>
      <c r="C126" s="217" t="s">
        <v>96</v>
      </c>
      <c r="D126" s="217" t="s">
        <v>136</v>
      </c>
      <c r="E126" s="218" t="s">
        <v>621</v>
      </c>
      <c r="F126" s="219" t="s">
        <v>727</v>
      </c>
      <c r="G126" s="220" t="s">
        <v>150</v>
      </c>
      <c r="H126" s="221">
        <v>1</v>
      </c>
      <c r="I126" s="222"/>
      <c r="J126" s="223"/>
      <c r="K126" s="224">
        <f t="shared" si="1"/>
        <v>0</v>
      </c>
      <c r="L126" s="223"/>
      <c r="M126" s="225"/>
      <c r="N126" s="226" t="s">
        <v>1</v>
      </c>
      <c r="O126" s="211" t="s">
        <v>40</v>
      </c>
      <c r="P126" s="212">
        <f t="shared" si="2"/>
        <v>0</v>
      </c>
      <c r="Q126" s="212">
        <f t="shared" si="3"/>
        <v>0</v>
      </c>
      <c r="R126" s="212">
        <f t="shared" si="4"/>
        <v>0</v>
      </c>
      <c r="S126" s="72"/>
      <c r="T126" s="213">
        <f t="shared" si="5"/>
        <v>0</v>
      </c>
      <c r="U126" s="213">
        <v>0</v>
      </c>
      <c r="V126" s="213">
        <f t="shared" si="6"/>
        <v>0</v>
      </c>
      <c r="W126" s="213">
        <v>0</v>
      </c>
      <c r="X126" s="214">
        <f t="shared" si="7"/>
        <v>0</v>
      </c>
      <c r="Y126" s="31"/>
      <c r="Z126" s="31"/>
      <c r="AA126" s="31"/>
      <c r="AB126" s="31"/>
      <c r="AC126" s="31"/>
      <c r="AD126" s="31"/>
      <c r="AE126" s="31"/>
      <c r="AR126" s="215" t="s">
        <v>259</v>
      </c>
      <c r="AT126" s="215" t="s">
        <v>136</v>
      </c>
      <c r="AU126" s="215" t="s">
        <v>96</v>
      </c>
      <c r="AY126" s="14" t="s">
        <v>139</v>
      </c>
      <c r="BE126" s="216">
        <f t="shared" si="8"/>
        <v>0</v>
      </c>
      <c r="BF126" s="216">
        <f t="shared" si="9"/>
        <v>0</v>
      </c>
      <c r="BG126" s="216">
        <f t="shared" si="10"/>
        <v>0</v>
      </c>
      <c r="BH126" s="216">
        <f t="shared" si="11"/>
        <v>0</v>
      </c>
      <c r="BI126" s="216">
        <f t="shared" si="12"/>
        <v>0</v>
      </c>
      <c r="BJ126" s="14" t="s">
        <v>96</v>
      </c>
      <c r="BK126" s="216">
        <f t="shared" si="13"/>
        <v>0</v>
      </c>
      <c r="BL126" s="14" t="s">
        <v>146</v>
      </c>
      <c r="BM126" s="215" t="s">
        <v>728</v>
      </c>
    </row>
    <row r="127" spans="1:65" s="2" customFormat="1" ht="16.5" customHeight="1">
      <c r="A127" s="31"/>
      <c r="B127" s="32"/>
      <c r="C127" s="202" t="s">
        <v>138</v>
      </c>
      <c r="D127" s="202" t="s">
        <v>142</v>
      </c>
      <c r="E127" s="203" t="s">
        <v>729</v>
      </c>
      <c r="F127" s="204" t="s">
        <v>730</v>
      </c>
      <c r="G127" s="205" t="s">
        <v>150</v>
      </c>
      <c r="H127" s="206">
        <v>1</v>
      </c>
      <c r="I127" s="207"/>
      <c r="J127" s="207"/>
      <c r="K127" s="208">
        <f t="shared" si="1"/>
        <v>0</v>
      </c>
      <c r="L127" s="209"/>
      <c r="M127" s="36"/>
      <c r="N127" s="210" t="s">
        <v>1</v>
      </c>
      <c r="O127" s="211" t="s">
        <v>40</v>
      </c>
      <c r="P127" s="212">
        <f t="shared" si="2"/>
        <v>0</v>
      </c>
      <c r="Q127" s="212">
        <f t="shared" si="3"/>
        <v>0</v>
      </c>
      <c r="R127" s="212">
        <f t="shared" si="4"/>
        <v>0</v>
      </c>
      <c r="S127" s="72"/>
      <c r="T127" s="213">
        <f t="shared" si="5"/>
        <v>0</v>
      </c>
      <c r="U127" s="213">
        <v>0</v>
      </c>
      <c r="V127" s="213">
        <f t="shared" si="6"/>
        <v>0</v>
      </c>
      <c r="W127" s="213">
        <v>0</v>
      </c>
      <c r="X127" s="214">
        <f t="shared" si="7"/>
        <v>0</v>
      </c>
      <c r="Y127" s="31"/>
      <c r="Z127" s="31"/>
      <c r="AA127" s="31"/>
      <c r="AB127" s="31"/>
      <c r="AC127" s="31"/>
      <c r="AD127" s="31"/>
      <c r="AE127" s="31"/>
      <c r="AR127" s="215" t="s">
        <v>146</v>
      </c>
      <c r="AT127" s="215" t="s">
        <v>142</v>
      </c>
      <c r="AU127" s="215" t="s">
        <v>96</v>
      </c>
      <c r="AY127" s="14" t="s">
        <v>139</v>
      </c>
      <c r="BE127" s="216">
        <f t="shared" si="8"/>
        <v>0</v>
      </c>
      <c r="BF127" s="216">
        <f t="shared" si="9"/>
        <v>0</v>
      </c>
      <c r="BG127" s="216">
        <f t="shared" si="10"/>
        <v>0</v>
      </c>
      <c r="BH127" s="216">
        <f t="shared" si="11"/>
        <v>0</v>
      </c>
      <c r="BI127" s="216">
        <f t="shared" si="12"/>
        <v>0</v>
      </c>
      <c r="BJ127" s="14" t="s">
        <v>96</v>
      </c>
      <c r="BK127" s="216">
        <f t="shared" si="13"/>
        <v>0</v>
      </c>
      <c r="BL127" s="14" t="s">
        <v>146</v>
      </c>
      <c r="BM127" s="215" t="s">
        <v>731</v>
      </c>
    </row>
    <row r="128" spans="1:65" s="2" customFormat="1" ht="16.5" customHeight="1">
      <c r="A128" s="31"/>
      <c r="B128" s="32"/>
      <c r="C128" s="217" t="s">
        <v>155</v>
      </c>
      <c r="D128" s="217" t="s">
        <v>136</v>
      </c>
      <c r="E128" s="218" t="s">
        <v>664</v>
      </c>
      <c r="F128" s="219" t="s">
        <v>732</v>
      </c>
      <c r="G128" s="220" t="s">
        <v>150</v>
      </c>
      <c r="H128" s="221">
        <v>1</v>
      </c>
      <c r="I128" s="222"/>
      <c r="J128" s="223"/>
      <c r="K128" s="224">
        <f t="shared" si="1"/>
        <v>0</v>
      </c>
      <c r="L128" s="223"/>
      <c r="M128" s="225"/>
      <c r="N128" s="226" t="s">
        <v>1</v>
      </c>
      <c r="O128" s="211" t="s">
        <v>40</v>
      </c>
      <c r="P128" s="212">
        <f t="shared" si="2"/>
        <v>0</v>
      </c>
      <c r="Q128" s="212">
        <f t="shared" si="3"/>
        <v>0</v>
      </c>
      <c r="R128" s="212">
        <f t="shared" si="4"/>
        <v>0</v>
      </c>
      <c r="S128" s="72"/>
      <c r="T128" s="213">
        <f t="shared" si="5"/>
        <v>0</v>
      </c>
      <c r="U128" s="213">
        <v>0</v>
      </c>
      <c r="V128" s="213">
        <f t="shared" si="6"/>
        <v>0</v>
      </c>
      <c r="W128" s="213">
        <v>0</v>
      </c>
      <c r="X128" s="214">
        <f t="shared" si="7"/>
        <v>0</v>
      </c>
      <c r="Y128" s="31"/>
      <c r="Z128" s="31"/>
      <c r="AA128" s="31"/>
      <c r="AB128" s="31"/>
      <c r="AC128" s="31"/>
      <c r="AD128" s="31"/>
      <c r="AE128" s="31"/>
      <c r="AR128" s="215" t="s">
        <v>259</v>
      </c>
      <c r="AT128" s="215" t="s">
        <v>136</v>
      </c>
      <c r="AU128" s="215" t="s">
        <v>96</v>
      </c>
      <c r="AY128" s="14" t="s">
        <v>139</v>
      </c>
      <c r="BE128" s="216">
        <f t="shared" si="8"/>
        <v>0</v>
      </c>
      <c r="BF128" s="216">
        <f t="shared" si="9"/>
        <v>0</v>
      </c>
      <c r="BG128" s="216">
        <f t="shared" si="10"/>
        <v>0</v>
      </c>
      <c r="BH128" s="216">
        <f t="shared" si="11"/>
        <v>0</v>
      </c>
      <c r="BI128" s="216">
        <f t="shared" si="12"/>
        <v>0</v>
      </c>
      <c r="BJ128" s="14" t="s">
        <v>96</v>
      </c>
      <c r="BK128" s="216">
        <f t="shared" si="13"/>
        <v>0</v>
      </c>
      <c r="BL128" s="14" t="s">
        <v>146</v>
      </c>
      <c r="BM128" s="215" t="s">
        <v>733</v>
      </c>
    </row>
    <row r="129" spans="1:65" s="2" customFormat="1" ht="16.5" customHeight="1">
      <c r="A129" s="31"/>
      <c r="B129" s="32"/>
      <c r="C129" s="202" t="s">
        <v>159</v>
      </c>
      <c r="D129" s="202" t="s">
        <v>142</v>
      </c>
      <c r="E129" s="203" t="s">
        <v>734</v>
      </c>
      <c r="F129" s="204" t="s">
        <v>735</v>
      </c>
      <c r="G129" s="205" t="s">
        <v>150</v>
      </c>
      <c r="H129" s="206">
        <v>1</v>
      </c>
      <c r="I129" s="207"/>
      <c r="J129" s="207"/>
      <c r="K129" s="208">
        <f t="shared" si="1"/>
        <v>0</v>
      </c>
      <c r="L129" s="209"/>
      <c r="M129" s="36"/>
      <c r="N129" s="210" t="s">
        <v>1</v>
      </c>
      <c r="O129" s="211" t="s">
        <v>40</v>
      </c>
      <c r="P129" s="212">
        <f t="shared" si="2"/>
        <v>0</v>
      </c>
      <c r="Q129" s="212">
        <f t="shared" si="3"/>
        <v>0</v>
      </c>
      <c r="R129" s="212">
        <f t="shared" si="4"/>
        <v>0</v>
      </c>
      <c r="S129" s="72"/>
      <c r="T129" s="213">
        <f t="shared" si="5"/>
        <v>0</v>
      </c>
      <c r="U129" s="213">
        <v>0</v>
      </c>
      <c r="V129" s="213">
        <f t="shared" si="6"/>
        <v>0</v>
      </c>
      <c r="W129" s="213">
        <v>0</v>
      </c>
      <c r="X129" s="214">
        <f t="shared" si="7"/>
        <v>0</v>
      </c>
      <c r="Y129" s="31"/>
      <c r="Z129" s="31"/>
      <c r="AA129" s="31"/>
      <c r="AB129" s="31"/>
      <c r="AC129" s="31"/>
      <c r="AD129" s="31"/>
      <c r="AE129" s="31"/>
      <c r="AR129" s="215" t="s">
        <v>146</v>
      </c>
      <c r="AT129" s="215" t="s">
        <v>142</v>
      </c>
      <c r="AU129" s="215" t="s">
        <v>96</v>
      </c>
      <c r="AY129" s="14" t="s">
        <v>139</v>
      </c>
      <c r="BE129" s="216">
        <f t="shared" si="8"/>
        <v>0</v>
      </c>
      <c r="BF129" s="216">
        <f t="shared" si="9"/>
        <v>0</v>
      </c>
      <c r="BG129" s="216">
        <f t="shared" si="10"/>
        <v>0</v>
      </c>
      <c r="BH129" s="216">
        <f t="shared" si="11"/>
        <v>0</v>
      </c>
      <c r="BI129" s="216">
        <f t="shared" si="12"/>
        <v>0</v>
      </c>
      <c r="BJ129" s="14" t="s">
        <v>96</v>
      </c>
      <c r="BK129" s="216">
        <f t="shared" si="13"/>
        <v>0</v>
      </c>
      <c r="BL129" s="14" t="s">
        <v>146</v>
      </c>
      <c r="BM129" s="215" t="s">
        <v>736</v>
      </c>
    </row>
    <row r="130" spans="1:65" s="2" customFormat="1" ht="24.25" customHeight="1">
      <c r="A130" s="31"/>
      <c r="B130" s="32"/>
      <c r="C130" s="217" t="s">
        <v>163</v>
      </c>
      <c r="D130" s="217" t="s">
        <v>136</v>
      </c>
      <c r="E130" s="218" t="s">
        <v>737</v>
      </c>
      <c r="F130" s="219" t="s">
        <v>738</v>
      </c>
      <c r="G130" s="220" t="s">
        <v>150</v>
      </c>
      <c r="H130" s="221">
        <v>1</v>
      </c>
      <c r="I130" s="222"/>
      <c r="J130" s="223"/>
      <c r="K130" s="224">
        <f t="shared" si="1"/>
        <v>0</v>
      </c>
      <c r="L130" s="223"/>
      <c r="M130" s="225"/>
      <c r="N130" s="226" t="s">
        <v>1</v>
      </c>
      <c r="O130" s="211" t="s">
        <v>40</v>
      </c>
      <c r="P130" s="212">
        <f t="shared" si="2"/>
        <v>0</v>
      </c>
      <c r="Q130" s="212">
        <f t="shared" si="3"/>
        <v>0</v>
      </c>
      <c r="R130" s="212">
        <f t="shared" si="4"/>
        <v>0</v>
      </c>
      <c r="S130" s="72"/>
      <c r="T130" s="213">
        <f t="shared" si="5"/>
        <v>0</v>
      </c>
      <c r="U130" s="213">
        <v>4.6000000000000001E-4</v>
      </c>
      <c r="V130" s="213">
        <f t="shared" si="6"/>
        <v>4.6000000000000001E-4</v>
      </c>
      <c r="W130" s="213">
        <v>0</v>
      </c>
      <c r="X130" s="214">
        <f t="shared" si="7"/>
        <v>0</v>
      </c>
      <c r="Y130" s="31"/>
      <c r="Z130" s="31"/>
      <c r="AA130" s="31"/>
      <c r="AB130" s="31"/>
      <c r="AC130" s="31"/>
      <c r="AD130" s="31"/>
      <c r="AE130" s="31"/>
      <c r="AR130" s="215" t="s">
        <v>179</v>
      </c>
      <c r="AT130" s="215" t="s">
        <v>136</v>
      </c>
      <c r="AU130" s="215" t="s">
        <v>96</v>
      </c>
      <c r="AY130" s="14" t="s">
        <v>139</v>
      </c>
      <c r="BE130" s="216">
        <f t="shared" si="8"/>
        <v>0</v>
      </c>
      <c r="BF130" s="216">
        <f t="shared" si="9"/>
        <v>0</v>
      </c>
      <c r="BG130" s="216">
        <f t="shared" si="10"/>
        <v>0</v>
      </c>
      <c r="BH130" s="216">
        <f t="shared" si="11"/>
        <v>0</v>
      </c>
      <c r="BI130" s="216">
        <f t="shared" si="12"/>
        <v>0</v>
      </c>
      <c r="BJ130" s="14" t="s">
        <v>96</v>
      </c>
      <c r="BK130" s="216">
        <f t="shared" si="13"/>
        <v>0</v>
      </c>
      <c r="BL130" s="14" t="s">
        <v>179</v>
      </c>
      <c r="BM130" s="215" t="s">
        <v>739</v>
      </c>
    </row>
    <row r="131" spans="1:65" s="2" customFormat="1" ht="16.5" customHeight="1">
      <c r="A131" s="31"/>
      <c r="B131" s="32"/>
      <c r="C131" s="202" t="s">
        <v>167</v>
      </c>
      <c r="D131" s="202" t="s">
        <v>142</v>
      </c>
      <c r="E131" s="203" t="s">
        <v>740</v>
      </c>
      <c r="F131" s="204" t="s">
        <v>741</v>
      </c>
      <c r="G131" s="205" t="s">
        <v>150</v>
      </c>
      <c r="H131" s="206">
        <v>1</v>
      </c>
      <c r="I131" s="207"/>
      <c r="J131" s="207"/>
      <c r="K131" s="208">
        <f t="shared" si="1"/>
        <v>0</v>
      </c>
      <c r="L131" s="209"/>
      <c r="M131" s="36"/>
      <c r="N131" s="210" t="s">
        <v>1</v>
      </c>
      <c r="O131" s="211" t="s">
        <v>40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0</v>
      </c>
      <c r="V131" s="213">
        <f t="shared" si="6"/>
        <v>0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155</v>
      </c>
      <c r="AT131" s="215" t="s">
        <v>142</v>
      </c>
      <c r="AU131" s="215" t="s">
        <v>96</v>
      </c>
      <c r="AY131" s="14" t="s">
        <v>139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96</v>
      </c>
      <c r="BK131" s="216">
        <f t="shared" si="13"/>
        <v>0</v>
      </c>
      <c r="BL131" s="14" t="s">
        <v>155</v>
      </c>
      <c r="BM131" s="215" t="s">
        <v>742</v>
      </c>
    </row>
    <row r="132" spans="1:65" s="2" customFormat="1" ht="24.25" customHeight="1">
      <c r="A132" s="31"/>
      <c r="B132" s="32"/>
      <c r="C132" s="217" t="s">
        <v>171</v>
      </c>
      <c r="D132" s="217" t="s">
        <v>136</v>
      </c>
      <c r="E132" s="218" t="s">
        <v>743</v>
      </c>
      <c r="F132" s="219" t="s">
        <v>744</v>
      </c>
      <c r="G132" s="220" t="s">
        <v>150</v>
      </c>
      <c r="H132" s="221">
        <v>1</v>
      </c>
      <c r="I132" s="222"/>
      <c r="J132" s="223"/>
      <c r="K132" s="224">
        <f t="shared" si="1"/>
        <v>0</v>
      </c>
      <c r="L132" s="223"/>
      <c r="M132" s="225"/>
      <c r="N132" s="226" t="s">
        <v>1</v>
      </c>
      <c r="O132" s="211" t="s">
        <v>40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1.4999999999999999E-4</v>
      </c>
      <c r="V132" s="213">
        <f t="shared" si="6"/>
        <v>1.4999999999999999E-4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171</v>
      </c>
      <c r="AT132" s="215" t="s">
        <v>136</v>
      </c>
      <c r="AU132" s="215" t="s">
        <v>96</v>
      </c>
      <c r="AY132" s="14" t="s">
        <v>139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96</v>
      </c>
      <c r="BK132" s="216">
        <f t="shared" si="13"/>
        <v>0</v>
      </c>
      <c r="BL132" s="14" t="s">
        <v>155</v>
      </c>
      <c r="BM132" s="215" t="s">
        <v>745</v>
      </c>
    </row>
    <row r="133" spans="1:65" s="2" customFormat="1" ht="24.25" customHeight="1">
      <c r="A133" s="31"/>
      <c r="B133" s="32"/>
      <c r="C133" s="202" t="s">
        <v>175</v>
      </c>
      <c r="D133" s="202" t="s">
        <v>142</v>
      </c>
      <c r="E133" s="203" t="s">
        <v>746</v>
      </c>
      <c r="F133" s="204" t="s">
        <v>747</v>
      </c>
      <c r="G133" s="205" t="s">
        <v>150</v>
      </c>
      <c r="H133" s="206">
        <v>1</v>
      </c>
      <c r="I133" s="207"/>
      <c r="J133" s="207"/>
      <c r="K133" s="208">
        <f t="shared" si="1"/>
        <v>0</v>
      </c>
      <c r="L133" s="209"/>
      <c r="M133" s="36"/>
      <c r="N133" s="210" t="s">
        <v>1</v>
      </c>
      <c r="O133" s="211" t="s">
        <v>40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0</v>
      </c>
      <c r="V133" s="213">
        <f t="shared" si="6"/>
        <v>0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155</v>
      </c>
      <c r="AT133" s="215" t="s">
        <v>142</v>
      </c>
      <c r="AU133" s="215" t="s">
        <v>96</v>
      </c>
      <c r="AY133" s="14" t="s">
        <v>139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96</v>
      </c>
      <c r="BK133" s="216">
        <f t="shared" si="13"/>
        <v>0</v>
      </c>
      <c r="BL133" s="14" t="s">
        <v>155</v>
      </c>
      <c r="BM133" s="215" t="s">
        <v>748</v>
      </c>
    </row>
    <row r="134" spans="1:65" s="2" customFormat="1" ht="37.75" customHeight="1">
      <c r="A134" s="31"/>
      <c r="B134" s="32"/>
      <c r="C134" s="217" t="s">
        <v>181</v>
      </c>
      <c r="D134" s="217" t="s">
        <v>136</v>
      </c>
      <c r="E134" s="218" t="s">
        <v>749</v>
      </c>
      <c r="F134" s="219" t="s">
        <v>750</v>
      </c>
      <c r="G134" s="220" t="s">
        <v>150</v>
      </c>
      <c r="H134" s="221">
        <v>1</v>
      </c>
      <c r="I134" s="222"/>
      <c r="J134" s="223"/>
      <c r="K134" s="224">
        <f t="shared" si="1"/>
        <v>0</v>
      </c>
      <c r="L134" s="223"/>
      <c r="M134" s="225"/>
      <c r="N134" s="226" t="s">
        <v>1</v>
      </c>
      <c r="O134" s="211" t="s">
        <v>40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6.9999999999999994E-5</v>
      </c>
      <c r="V134" s="213">
        <f t="shared" si="6"/>
        <v>6.9999999999999994E-5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171</v>
      </c>
      <c r="AT134" s="215" t="s">
        <v>136</v>
      </c>
      <c r="AU134" s="215" t="s">
        <v>96</v>
      </c>
      <c r="AY134" s="14" t="s">
        <v>139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96</v>
      </c>
      <c r="BK134" s="216">
        <f t="shared" si="13"/>
        <v>0</v>
      </c>
      <c r="BL134" s="14" t="s">
        <v>155</v>
      </c>
      <c r="BM134" s="215" t="s">
        <v>751</v>
      </c>
    </row>
    <row r="135" spans="1:65" s="2" customFormat="1" ht="24.25" customHeight="1">
      <c r="A135" s="31"/>
      <c r="B135" s="32"/>
      <c r="C135" s="202" t="s">
        <v>185</v>
      </c>
      <c r="D135" s="202" t="s">
        <v>142</v>
      </c>
      <c r="E135" s="203" t="s">
        <v>752</v>
      </c>
      <c r="F135" s="204" t="s">
        <v>753</v>
      </c>
      <c r="G135" s="205" t="s">
        <v>150</v>
      </c>
      <c r="H135" s="206">
        <v>1</v>
      </c>
      <c r="I135" s="207"/>
      <c r="J135" s="207"/>
      <c r="K135" s="208">
        <f t="shared" si="1"/>
        <v>0</v>
      </c>
      <c r="L135" s="209"/>
      <c r="M135" s="36"/>
      <c r="N135" s="210" t="s">
        <v>1</v>
      </c>
      <c r="O135" s="211" t="s">
        <v>40</v>
      </c>
      <c r="P135" s="212">
        <f t="shared" si="2"/>
        <v>0</v>
      </c>
      <c r="Q135" s="212">
        <f t="shared" si="3"/>
        <v>0</v>
      </c>
      <c r="R135" s="212">
        <f t="shared" si="4"/>
        <v>0</v>
      </c>
      <c r="S135" s="72"/>
      <c r="T135" s="213">
        <f t="shared" si="5"/>
        <v>0</v>
      </c>
      <c r="U135" s="213">
        <v>0</v>
      </c>
      <c r="V135" s="213">
        <f t="shared" si="6"/>
        <v>0</v>
      </c>
      <c r="W135" s="213">
        <v>0</v>
      </c>
      <c r="X135" s="214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155</v>
      </c>
      <c r="AT135" s="215" t="s">
        <v>142</v>
      </c>
      <c r="AU135" s="215" t="s">
        <v>96</v>
      </c>
      <c r="AY135" s="14" t="s">
        <v>139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96</v>
      </c>
      <c r="BK135" s="216">
        <f t="shared" si="13"/>
        <v>0</v>
      </c>
      <c r="BL135" s="14" t="s">
        <v>155</v>
      </c>
      <c r="BM135" s="215" t="s">
        <v>754</v>
      </c>
    </row>
    <row r="136" spans="1:65" s="2" customFormat="1" ht="24.25" customHeight="1">
      <c r="A136" s="31"/>
      <c r="B136" s="32"/>
      <c r="C136" s="217" t="s">
        <v>189</v>
      </c>
      <c r="D136" s="217" t="s">
        <v>136</v>
      </c>
      <c r="E136" s="218" t="s">
        <v>755</v>
      </c>
      <c r="F136" s="219" t="s">
        <v>756</v>
      </c>
      <c r="G136" s="220" t="s">
        <v>150</v>
      </c>
      <c r="H136" s="221">
        <v>1</v>
      </c>
      <c r="I136" s="222"/>
      <c r="J136" s="223"/>
      <c r="K136" s="224">
        <f t="shared" si="1"/>
        <v>0</v>
      </c>
      <c r="L136" s="223"/>
      <c r="M136" s="225"/>
      <c r="N136" s="226" t="s">
        <v>1</v>
      </c>
      <c r="O136" s="211" t="s">
        <v>40</v>
      </c>
      <c r="P136" s="212">
        <f t="shared" si="2"/>
        <v>0</v>
      </c>
      <c r="Q136" s="212">
        <f t="shared" si="3"/>
        <v>0</v>
      </c>
      <c r="R136" s="212">
        <f t="shared" si="4"/>
        <v>0</v>
      </c>
      <c r="S136" s="72"/>
      <c r="T136" s="213">
        <f t="shared" si="5"/>
        <v>0</v>
      </c>
      <c r="U136" s="213">
        <v>0</v>
      </c>
      <c r="V136" s="213">
        <f t="shared" si="6"/>
        <v>0</v>
      </c>
      <c r="W136" s="213">
        <v>0</v>
      </c>
      <c r="X136" s="214">
        <f t="shared" si="7"/>
        <v>0</v>
      </c>
      <c r="Y136" s="31"/>
      <c r="Z136" s="31"/>
      <c r="AA136" s="31"/>
      <c r="AB136" s="31"/>
      <c r="AC136" s="31"/>
      <c r="AD136" s="31"/>
      <c r="AE136" s="31"/>
      <c r="AR136" s="215" t="s">
        <v>171</v>
      </c>
      <c r="AT136" s="215" t="s">
        <v>136</v>
      </c>
      <c r="AU136" s="215" t="s">
        <v>96</v>
      </c>
      <c r="AY136" s="14" t="s">
        <v>139</v>
      </c>
      <c r="BE136" s="216">
        <f t="shared" si="8"/>
        <v>0</v>
      </c>
      <c r="BF136" s="216">
        <f t="shared" si="9"/>
        <v>0</v>
      </c>
      <c r="BG136" s="216">
        <f t="shared" si="10"/>
        <v>0</v>
      </c>
      <c r="BH136" s="216">
        <f t="shared" si="11"/>
        <v>0</v>
      </c>
      <c r="BI136" s="216">
        <f t="shared" si="12"/>
        <v>0</v>
      </c>
      <c r="BJ136" s="14" t="s">
        <v>96</v>
      </c>
      <c r="BK136" s="216">
        <f t="shared" si="13"/>
        <v>0</v>
      </c>
      <c r="BL136" s="14" t="s">
        <v>155</v>
      </c>
      <c r="BM136" s="215" t="s">
        <v>757</v>
      </c>
    </row>
    <row r="137" spans="1:65" s="2" customFormat="1" ht="16.5" customHeight="1">
      <c r="A137" s="31"/>
      <c r="B137" s="32"/>
      <c r="C137" s="202" t="s">
        <v>193</v>
      </c>
      <c r="D137" s="202" t="s">
        <v>142</v>
      </c>
      <c r="E137" s="203" t="s">
        <v>758</v>
      </c>
      <c r="F137" s="204" t="s">
        <v>759</v>
      </c>
      <c r="G137" s="205" t="s">
        <v>150</v>
      </c>
      <c r="H137" s="206">
        <v>1</v>
      </c>
      <c r="I137" s="207"/>
      <c r="J137" s="207"/>
      <c r="K137" s="208">
        <f t="shared" si="1"/>
        <v>0</v>
      </c>
      <c r="L137" s="209"/>
      <c r="M137" s="36"/>
      <c r="N137" s="210" t="s">
        <v>1</v>
      </c>
      <c r="O137" s="211" t="s">
        <v>40</v>
      </c>
      <c r="P137" s="212">
        <f t="shared" si="2"/>
        <v>0</v>
      </c>
      <c r="Q137" s="212">
        <f t="shared" si="3"/>
        <v>0</v>
      </c>
      <c r="R137" s="212">
        <f t="shared" si="4"/>
        <v>0</v>
      </c>
      <c r="S137" s="72"/>
      <c r="T137" s="213">
        <f t="shared" si="5"/>
        <v>0</v>
      </c>
      <c r="U137" s="213">
        <v>0</v>
      </c>
      <c r="V137" s="213">
        <f t="shared" si="6"/>
        <v>0</v>
      </c>
      <c r="W137" s="213">
        <v>0</v>
      </c>
      <c r="X137" s="214">
        <f t="shared" si="7"/>
        <v>0</v>
      </c>
      <c r="Y137" s="31"/>
      <c r="Z137" s="31"/>
      <c r="AA137" s="31"/>
      <c r="AB137" s="31"/>
      <c r="AC137" s="31"/>
      <c r="AD137" s="31"/>
      <c r="AE137" s="31"/>
      <c r="AR137" s="215" t="s">
        <v>155</v>
      </c>
      <c r="AT137" s="215" t="s">
        <v>142</v>
      </c>
      <c r="AU137" s="215" t="s">
        <v>96</v>
      </c>
      <c r="AY137" s="14" t="s">
        <v>139</v>
      </c>
      <c r="BE137" s="216">
        <f t="shared" si="8"/>
        <v>0</v>
      </c>
      <c r="BF137" s="216">
        <f t="shared" si="9"/>
        <v>0</v>
      </c>
      <c r="BG137" s="216">
        <f t="shared" si="10"/>
        <v>0</v>
      </c>
      <c r="BH137" s="216">
        <f t="shared" si="11"/>
        <v>0</v>
      </c>
      <c r="BI137" s="216">
        <f t="shared" si="12"/>
        <v>0</v>
      </c>
      <c r="BJ137" s="14" t="s">
        <v>96</v>
      </c>
      <c r="BK137" s="216">
        <f t="shared" si="13"/>
        <v>0</v>
      </c>
      <c r="BL137" s="14" t="s">
        <v>155</v>
      </c>
      <c r="BM137" s="215" t="s">
        <v>760</v>
      </c>
    </row>
    <row r="138" spans="1:65" s="2" customFormat="1" ht="24.25" customHeight="1">
      <c r="A138" s="31"/>
      <c r="B138" s="32"/>
      <c r="C138" s="217" t="s">
        <v>197</v>
      </c>
      <c r="D138" s="217" t="s">
        <v>136</v>
      </c>
      <c r="E138" s="218" t="s">
        <v>761</v>
      </c>
      <c r="F138" s="219" t="s">
        <v>762</v>
      </c>
      <c r="G138" s="220" t="s">
        <v>150</v>
      </c>
      <c r="H138" s="221">
        <v>1</v>
      </c>
      <c r="I138" s="222"/>
      <c r="J138" s="223"/>
      <c r="K138" s="224">
        <f t="shared" si="1"/>
        <v>0</v>
      </c>
      <c r="L138" s="223"/>
      <c r="M138" s="225"/>
      <c r="N138" s="226" t="s">
        <v>1</v>
      </c>
      <c r="O138" s="211" t="s">
        <v>40</v>
      </c>
      <c r="P138" s="212">
        <f t="shared" si="2"/>
        <v>0</v>
      </c>
      <c r="Q138" s="212">
        <f t="shared" si="3"/>
        <v>0</v>
      </c>
      <c r="R138" s="212">
        <f t="shared" si="4"/>
        <v>0</v>
      </c>
      <c r="S138" s="72"/>
      <c r="T138" s="213">
        <f t="shared" si="5"/>
        <v>0</v>
      </c>
      <c r="U138" s="213">
        <v>0</v>
      </c>
      <c r="V138" s="213">
        <f t="shared" si="6"/>
        <v>0</v>
      </c>
      <c r="W138" s="213">
        <v>0</v>
      </c>
      <c r="X138" s="214">
        <f t="shared" si="7"/>
        <v>0</v>
      </c>
      <c r="Y138" s="31"/>
      <c r="Z138" s="31"/>
      <c r="AA138" s="31"/>
      <c r="AB138" s="31"/>
      <c r="AC138" s="31"/>
      <c r="AD138" s="31"/>
      <c r="AE138" s="31"/>
      <c r="AR138" s="215" t="s">
        <v>171</v>
      </c>
      <c r="AT138" s="215" t="s">
        <v>136</v>
      </c>
      <c r="AU138" s="215" t="s">
        <v>96</v>
      </c>
      <c r="AY138" s="14" t="s">
        <v>139</v>
      </c>
      <c r="BE138" s="216">
        <f t="shared" si="8"/>
        <v>0</v>
      </c>
      <c r="BF138" s="216">
        <f t="shared" si="9"/>
        <v>0</v>
      </c>
      <c r="BG138" s="216">
        <f t="shared" si="10"/>
        <v>0</v>
      </c>
      <c r="BH138" s="216">
        <f t="shared" si="11"/>
        <v>0</v>
      </c>
      <c r="BI138" s="216">
        <f t="shared" si="12"/>
        <v>0</v>
      </c>
      <c r="BJ138" s="14" t="s">
        <v>96</v>
      </c>
      <c r="BK138" s="216">
        <f t="shared" si="13"/>
        <v>0</v>
      </c>
      <c r="BL138" s="14" t="s">
        <v>155</v>
      </c>
      <c r="BM138" s="215" t="s">
        <v>763</v>
      </c>
    </row>
    <row r="139" spans="1:65" s="2" customFormat="1" ht="24.25" customHeight="1">
      <c r="A139" s="31"/>
      <c r="B139" s="32"/>
      <c r="C139" s="202" t="s">
        <v>201</v>
      </c>
      <c r="D139" s="202" t="s">
        <v>142</v>
      </c>
      <c r="E139" s="203" t="s">
        <v>764</v>
      </c>
      <c r="F139" s="204" t="s">
        <v>765</v>
      </c>
      <c r="G139" s="205" t="s">
        <v>150</v>
      </c>
      <c r="H139" s="206">
        <v>1</v>
      </c>
      <c r="I139" s="207"/>
      <c r="J139" s="207"/>
      <c r="K139" s="208">
        <f t="shared" si="1"/>
        <v>0</v>
      </c>
      <c r="L139" s="209"/>
      <c r="M139" s="36"/>
      <c r="N139" s="210" t="s">
        <v>1</v>
      </c>
      <c r="O139" s="211" t="s">
        <v>40</v>
      </c>
      <c r="P139" s="212">
        <f t="shared" si="2"/>
        <v>0</v>
      </c>
      <c r="Q139" s="212">
        <f t="shared" si="3"/>
        <v>0</v>
      </c>
      <c r="R139" s="212">
        <f t="shared" si="4"/>
        <v>0</v>
      </c>
      <c r="S139" s="72"/>
      <c r="T139" s="213">
        <f t="shared" si="5"/>
        <v>0</v>
      </c>
      <c r="U139" s="213">
        <v>0</v>
      </c>
      <c r="V139" s="213">
        <f t="shared" si="6"/>
        <v>0</v>
      </c>
      <c r="W139" s="213">
        <v>0</v>
      </c>
      <c r="X139" s="214">
        <f t="shared" si="7"/>
        <v>0</v>
      </c>
      <c r="Y139" s="31"/>
      <c r="Z139" s="31"/>
      <c r="AA139" s="31"/>
      <c r="AB139" s="31"/>
      <c r="AC139" s="31"/>
      <c r="AD139" s="31"/>
      <c r="AE139" s="31"/>
      <c r="AR139" s="215" t="s">
        <v>155</v>
      </c>
      <c r="AT139" s="215" t="s">
        <v>142</v>
      </c>
      <c r="AU139" s="215" t="s">
        <v>96</v>
      </c>
      <c r="AY139" s="14" t="s">
        <v>139</v>
      </c>
      <c r="BE139" s="216">
        <f t="shared" si="8"/>
        <v>0</v>
      </c>
      <c r="BF139" s="216">
        <f t="shared" si="9"/>
        <v>0</v>
      </c>
      <c r="BG139" s="216">
        <f t="shared" si="10"/>
        <v>0</v>
      </c>
      <c r="BH139" s="216">
        <f t="shared" si="11"/>
        <v>0</v>
      </c>
      <c r="BI139" s="216">
        <f t="shared" si="12"/>
        <v>0</v>
      </c>
      <c r="BJ139" s="14" t="s">
        <v>96</v>
      </c>
      <c r="BK139" s="216">
        <f t="shared" si="13"/>
        <v>0</v>
      </c>
      <c r="BL139" s="14" t="s">
        <v>155</v>
      </c>
      <c r="BM139" s="215" t="s">
        <v>766</v>
      </c>
    </row>
    <row r="140" spans="1:65" s="2" customFormat="1" ht="21.75" customHeight="1">
      <c r="A140" s="31"/>
      <c r="B140" s="32"/>
      <c r="C140" s="217" t="s">
        <v>205</v>
      </c>
      <c r="D140" s="217" t="s">
        <v>136</v>
      </c>
      <c r="E140" s="218" t="s">
        <v>767</v>
      </c>
      <c r="F140" s="219" t="s">
        <v>768</v>
      </c>
      <c r="G140" s="220" t="s">
        <v>150</v>
      </c>
      <c r="H140" s="221">
        <v>3</v>
      </c>
      <c r="I140" s="222"/>
      <c r="J140" s="223"/>
      <c r="K140" s="224">
        <f t="shared" si="1"/>
        <v>0</v>
      </c>
      <c r="L140" s="223"/>
      <c r="M140" s="225"/>
      <c r="N140" s="226" t="s">
        <v>1</v>
      </c>
      <c r="O140" s="211" t="s">
        <v>40</v>
      </c>
      <c r="P140" s="212">
        <f t="shared" si="2"/>
        <v>0</v>
      </c>
      <c r="Q140" s="212">
        <f t="shared" si="3"/>
        <v>0</v>
      </c>
      <c r="R140" s="212">
        <f t="shared" si="4"/>
        <v>0</v>
      </c>
      <c r="S140" s="72"/>
      <c r="T140" s="213">
        <f t="shared" si="5"/>
        <v>0</v>
      </c>
      <c r="U140" s="213">
        <v>1.0000000000000001E-5</v>
      </c>
      <c r="V140" s="213">
        <f t="shared" si="6"/>
        <v>3.0000000000000004E-5</v>
      </c>
      <c r="W140" s="213">
        <v>0</v>
      </c>
      <c r="X140" s="214">
        <f t="shared" si="7"/>
        <v>0</v>
      </c>
      <c r="Y140" s="31"/>
      <c r="Z140" s="31"/>
      <c r="AA140" s="31"/>
      <c r="AB140" s="31"/>
      <c r="AC140" s="31"/>
      <c r="AD140" s="31"/>
      <c r="AE140" s="31"/>
      <c r="AR140" s="215" t="s">
        <v>171</v>
      </c>
      <c r="AT140" s="215" t="s">
        <v>136</v>
      </c>
      <c r="AU140" s="215" t="s">
        <v>96</v>
      </c>
      <c r="AY140" s="14" t="s">
        <v>139</v>
      </c>
      <c r="BE140" s="216">
        <f t="shared" si="8"/>
        <v>0</v>
      </c>
      <c r="BF140" s="216">
        <f t="shared" si="9"/>
        <v>0</v>
      </c>
      <c r="BG140" s="216">
        <f t="shared" si="10"/>
        <v>0</v>
      </c>
      <c r="BH140" s="216">
        <f t="shared" si="11"/>
        <v>0</v>
      </c>
      <c r="BI140" s="216">
        <f t="shared" si="12"/>
        <v>0</v>
      </c>
      <c r="BJ140" s="14" t="s">
        <v>96</v>
      </c>
      <c r="BK140" s="216">
        <f t="shared" si="13"/>
        <v>0</v>
      </c>
      <c r="BL140" s="14" t="s">
        <v>155</v>
      </c>
      <c r="BM140" s="215" t="s">
        <v>769</v>
      </c>
    </row>
    <row r="141" spans="1:65" s="2" customFormat="1" ht="16.5" customHeight="1">
      <c r="A141" s="31"/>
      <c r="B141" s="32"/>
      <c r="C141" s="202" t="s">
        <v>209</v>
      </c>
      <c r="D141" s="202" t="s">
        <v>142</v>
      </c>
      <c r="E141" s="203" t="s">
        <v>734</v>
      </c>
      <c r="F141" s="204" t="s">
        <v>735</v>
      </c>
      <c r="G141" s="205" t="s">
        <v>150</v>
      </c>
      <c r="H141" s="206">
        <v>1</v>
      </c>
      <c r="I141" s="207"/>
      <c r="J141" s="207"/>
      <c r="K141" s="208">
        <f t="shared" si="1"/>
        <v>0</v>
      </c>
      <c r="L141" s="209"/>
      <c r="M141" s="36"/>
      <c r="N141" s="210" t="s">
        <v>1</v>
      </c>
      <c r="O141" s="211" t="s">
        <v>40</v>
      </c>
      <c r="P141" s="212">
        <f t="shared" si="2"/>
        <v>0</v>
      </c>
      <c r="Q141" s="212">
        <f t="shared" si="3"/>
        <v>0</v>
      </c>
      <c r="R141" s="212">
        <f t="shared" si="4"/>
        <v>0</v>
      </c>
      <c r="S141" s="72"/>
      <c r="T141" s="213">
        <f t="shared" si="5"/>
        <v>0</v>
      </c>
      <c r="U141" s="213">
        <v>0</v>
      </c>
      <c r="V141" s="213">
        <f t="shared" si="6"/>
        <v>0</v>
      </c>
      <c r="W141" s="213">
        <v>0</v>
      </c>
      <c r="X141" s="214">
        <f t="shared" si="7"/>
        <v>0</v>
      </c>
      <c r="Y141" s="31"/>
      <c r="Z141" s="31"/>
      <c r="AA141" s="31"/>
      <c r="AB141" s="31"/>
      <c r="AC141" s="31"/>
      <c r="AD141" s="31"/>
      <c r="AE141" s="31"/>
      <c r="AR141" s="215" t="s">
        <v>155</v>
      </c>
      <c r="AT141" s="215" t="s">
        <v>142</v>
      </c>
      <c r="AU141" s="215" t="s">
        <v>96</v>
      </c>
      <c r="AY141" s="14" t="s">
        <v>139</v>
      </c>
      <c r="BE141" s="216">
        <f t="shared" si="8"/>
        <v>0</v>
      </c>
      <c r="BF141" s="216">
        <f t="shared" si="9"/>
        <v>0</v>
      </c>
      <c r="BG141" s="216">
        <f t="shared" si="10"/>
        <v>0</v>
      </c>
      <c r="BH141" s="216">
        <f t="shared" si="11"/>
        <v>0</v>
      </c>
      <c r="BI141" s="216">
        <f t="shared" si="12"/>
        <v>0</v>
      </c>
      <c r="BJ141" s="14" t="s">
        <v>96</v>
      </c>
      <c r="BK141" s="216">
        <f t="shared" si="13"/>
        <v>0</v>
      </c>
      <c r="BL141" s="14" t="s">
        <v>155</v>
      </c>
      <c r="BM141" s="215" t="s">
        <v>770</v>
      </c>
    </row>
    <row r="142" spans="1:65" s="2" customFormat="1" ht="24.25" customHeight="1">
      <c r="A142" s="31"/>
      <c r="B142" s="32"/>
      <c r="C142" s="217" t="s">
        <v>213</v>
      </c>
      <c r="D142" s="217" t="s">
        <v>136</v>
      </c>
      <c r="E142" s="218" t="s">
        <v>771</v>
      </c>
      <c r="F142" s="219" t="s">
        <v>772</v>
      </c>
      <c r="G142" s="220" t="s">
        <v>150</v>
      </c>
      <c r="H142" s="221">
        <v>1</v>
      </c>
      <c r="I142" s="222"/>
      <c r="J142" s="223"/>
      <c r="K142" s="224">
        <f t="shared" si="1"/>
        <v>0</v>
      </c>
      <c r="L142" s="223"/>
      <c r="M142" s="225"/>
      <c r="N142" s="226" t="s">
        <v>1</v>
      </c>
      <c r="O142" s="211" t="s">
        <v>40</v>
      </c>
      <c r="P142" s="212">
        <f t="shared" si="2"/>
        <v>0</v>
      </c>
      <c r="Q142" s="212">
        <f t="shared" si="3"/>
        <v>0</v>
      </c>
      <c r="R142" s="212">
        <f t="shared" si="4"/>
        <v>0</v>
      </c>
      <c r="S142" s="72"/>
      <c r="T142" s="213">
        <f t="shared" si="5"/>
        <v>0</v>
      </c>
      <c r="U142" s="213">
        <v>4.8000000000000001E-4</v>
      </c>
      <c r="V142" s="213">
        <f t="shared" si="6"/>
        <v>4.8000000000000001E-4</v>
      </c>
      <c r="W142" s="213">
        <v>0</v>
      </c>
      <c r="X142" s="214">
        <f t="shared" si="7"/>
        <v>0</v>
      </c>
      <c r="Y142" s="31"/>
      <c r="Z142" s="31"/>
      <c r="AA142" s="31"/>
      <c r="AB142" s="31"/>
      <c r="AC142" s="31"/>
      <c r="AD142" s="31"/>
      <c r="AE142" s="31"/>
      <c r="AR142" s="215" t="s">
        <v>179</v>
      </c>
      <c r="AT142" s="215" t="s">
        <v>136</v>
      </c>
      <c r="AU142" s="215" t="s">
        <v>96</v>
      </c>
      <c r="AY142" s="14" t="s">
        <v>139</v>
      </c>
      <c r="BE142" s="216">
        <f t="shared" si="8"/>
        <v>0</v>
      </c>
      <c r="BF142" s="216">
        <f t="shared" si="9"/>
        <v>0</v>
      </c>
      <c r="BG142" s="216">
        <f t="shared" si="10"/>
        <v>0</v>
      </c>
      <c r="BH142" s="216">
        <f t="shared" si="11"/>
        <v>0</v>
      </c>
      <c r="BI142" s="216">
        <f t="shared" si="12"/>
        <v>0</v>
      </c>
      <c r="BJ142" s="14" t="s">
        <v>96</v>
      </c>
      <c r="BK142" s="216">
        <f t="shared" si="13"/>
        <v>0</v>
      </c>
      <c r="BL142" s="14" t="s">
        <v>179</v>
      </c>
      <c r="BM142" s="215" t="s">
        <v>773</v>
      </c>
    </row>
    <row r="143" spans="1:65" s="2" customFormat="1" ht="44.25" customHeight="1">
      <c r="A143" s="31"/>
      <c r="B143" s="32"/>
      <c r="C143" s="217" t="s">
        <v>215</v>
      </c>
      <c r="D143" s="217" t="s">
        <v>136</v>
      </c>
      <c r="E143" s="218" t="s">
        <v>774</v>
      </c>
      <c r="F143" s="219" t="s">
        <v>775</v>
      </c>
      <c r="G143" s="220" t="s">
        <v>150</v>
      </c>
      <c r="H143" s="221">
        <v>1</v>
      </c>
      <c r="I143" s="222"/>
      <c r="J143" s="223"/>
      <c r="K143" s="224">
        <f t="shared" si="1"/>
        <v>0</v>
      </c>
      <c r="L143" s="223"/>
      <c r="M143" s="225"/>
      <c r="N143" s="226" t="s">
        <v>1</v>
      </c>
      <c r="O143" s="211" t="s">
        <v>40</v>
      </c>
      <c r="P143" s="212">
        <f t="shared" si="2"/>
        <v>0</v>
      </c>
      <c r="Q143" s="212">
        <f t="shared" si="3"/>
        <v>0</v>
      </c>
      <c r="R143" s="212">
        <f t="shared" si="4"/>
        <v>0</v>
      </c>
      <c r="S143" s="72"/>
      <c r="T143" s="213">
        <f t="shared" si="5"/>
        <v>0</v>
      </c>
      <c r="U143" s="213">
        <v>1.7500000000000002E-2</v>
      </c>
      <c r="V143" s="213">
        <f t="shared" si="6"/>
        <v>1.7500000000000002E-2</v>
      </c>
      <c r="W143" s="213">
        <v>0</v>
      </c>
      <c r="X143" s="214">
        <f t="shared" si="7"/>
        <v>0</v>
      </c>
      <c r="Y143" s="31"/>
      <c r="Z143" s="31"/>
      <c r="AA143" s="31"/>
      <c r="AB143" s="31"/>
      <c r="AC143" s="31"/>
      <c r="AD143" s="31"/>
      <c r="AE143" s="31"/>
      <c r="AR143" s="215" t="s">
        <v>179</v>
      </c>
      <c r="AT143" s="215" t="s">
        <v>136</v>
      </c>
      <c r="AU143" s="215" t="s">
        <v>96</v>
      </c>
      <c r="AY143" s="14" t="s">
        <v>139</v>
      </c>
      <c r="BE143" s="216">
        <f t="shared" si="8"/>
        <v>0</v>
      </c>
      <c r="BF143" s="216">
        <f t="shared" si="9"/>
        <v>0</v>
      </c>
      <c r="BG143" s="216">
        <f t="shared" si="10"/>
        <v>0</v>
      </c>
      <c r="BH143" s="216">
        <f t="shared" si="11"/>
        <v>0</v>
      </c>
      <c r="BI143" s="216">
        <f t="shared" si="12"/>
        <v>0</v>
      </c>
      <c r="BJ143" s="14" t="s">
        <v>96</v>
      </c>
      <c r="BK143" s="216">
        <f t="shared" si="13"/>
        <v>0</v>
      </c>
      <c r="BL143" s="14" t="s">
        <v>179</v>
      </c>
      <c r="BM143" s="215" t="s">
        <v>776</v>
      </c>
    </row>
    <row r="144" spans="1:65" s="2" customFormat="1" ht="16.5" customHeight="1">
      <c r="A144" s="31"/>
      <c r="B144" s="32"/>
      <c r="C144" s="202" t="s">
        <v>8</v>
      </c>
      <c r="D144" s="202" t="s">
        <v>142</v>
      </c>
      <c r="E144" s="203" t="s">
        <v>480</v>
      </c>
      <c r="F144" s="204" t="s">
        <v>481</v>
      </c>
      <c r="G144" s="205" t="s">
        <v>482</v>
      </c>
      <c r="H144" s="236"/>
      <c r="I144" s="207"/>
      <c r="J144" s="207"/>
      <c r="K144" s="208">
        <f t="shared" si="1"/>
        <v>0</v>
      </c>
      <c r="L144" s="209"/>
      <c r="M144" s="36"/>
      <c r="N144" s="210" t="s">
        <v>1</v>
      </c>
      <c r="O144" s="211" t="s">
        <v>40</v>
      </c>
      <c r="P144" s="212">
        <f t="shared" si="2"/>
        <v>0</v>
      </c>
      <c r="Q144" s="212">
        <f t="shared" si="3"/>
        <v>0</v>
      </c>
      <c r="R144" s="212">
        <f t="shared" si="4"/>
        <v>0</v>
      </c>
      <c r="S144" s="72"/>
      <c r="T144" s="213">
        <f t="shared" si="5"/>
        <v>0</v>
      </c>
      <c r="U144" s="213">
        <v>0</v>
      </c>
      <c r="V144" s="213">
        <f t="shared" si="6"/>
        <v>0</v>
      </c>
      <c r="W144" s="213">
        <v>0</v>
      </c>
      <c r="X144" s="214">
        <f t="shared" si="7"/>
        <v>0</v>
      </c>
      <c r="Y144" s="31"/>
      <c r="Z144" s="31"/>
      <c r="AA144" s="31"/>
      <c r="AB144" s="31"/>
      <c r="AC144" s="31"/>
      <c r="AD144" s="31"/>
      <c r="AE144" s="31"/>
      <c r="AR144" s="215" t="s">
        <v>146</v>
      </c>
      <c r="AT144" s="215" t="s">
        <v>142</v>
      </c>
      <c r="AU144" s="215" t="s">
        <v>96</v>
      </c>
      <c r="AY144" s="14" t="s">
        <v>139</v>
      </c>
      <c r="BE144" s="216">
        <f t="shared" si="8"/>
        <v>0</v>
      </c>
      <c r="BF144" s="216">
        <f t="shared" si="9"/>
        <v>0</v>
      </c>
      <c r="BG144" s="216">
        <f t="shared" si="10"/>
        <v>0</v>
      </c>
      <c r="BH144" s="216">
        <f t="shared" si="11"/>
        <v>0</v>
      </c>
      <c r="BI144" s="216">
        <f t="shared" si="12"/>
        <v>0</v>
      </c>
      <c r="BJ144" s="14" t="s">
        <v>96</v>
      </c>
      <c r="BK144" s="216">
        <f t="shared" si="13"/>
        <v>0</v>
      </c>
      <c r="BL144" s="14" t="s">
        <v>146</v>
      </c>
      <c r="BM144" s="215" t="s">
        <v>777</v>
      </c>
    </row>
    <row r="145" spans="1:65" s="2" customFormat="1" ht="16.5" customHeight="1">
      <c r="A145" s="31"/>
      <c r="B145" s="32"/>
      <c r="C145" s="202" t="s">
        <v>220</v>
      </c>
      <c r="D145" s="202" t="s">
        <v>142</v>
      </c>
      <c r="E145" s="203" t="s">
        <v>487</v>
      </c>
      <c r="F145" s="204" t="s">
        <v>488</v>
      </c>
      <c r="G145" s="205" t="s">
        <v>482</v>
      </c>
      <c r="H145" s="236"/>
      <c r="I145" s="207"/>
      <c r="J145" s="207"/>
      <c r="K145" s="208">
        <f t="shared" si="1"/>
        <v>0</v>
      </c>
      <c r="L145" s="209"/>
      <c r="M145" s="36"/>
      <c r="N145" s="210" t="s">
        <v>1</v>
      </c>
      <c r="O145" s="211" t="s">
        <v>40</v>
      </c>
      <c r="P145" s="212">
        <f t="shared" si="2"/>
        <v>0</v>
      </c>
      <c r="Q145" s="212">
        <f t="shared" si="3"/>
        <v>0</v>
      </c>
      <c r="R145" s="212">
        <f t="shared" si="4"/>
        <v>0</v>
      </c>
      <c r="S145" s="72"/>
      <c r="T145" s="213">
        <f t="shared" si="5"/>
        <v>0</v>
      </c>
      <c r="U145" s="213">
        <v>0</v>
      </c>
      <c r="V145" s="213">
        <f t="shared" si="6"/>
        <v>0</v>
      </c>
      <c r="W145" s="213">
        <v>0</v>
      </c>
      <c r="X145" s="214">
        <f t="shared" si="7"/>
        <v>0</v>
      </c>
      <c r="Y145" s="31"/>
      <c r="Z145" s="31"/>
      <c r="AA145" s="31"/>
      <c r="AB145" s="31"/>
      <c r="AC145" s="31"/>
      <c r="AD145" s="31"/>
      <c r="AE145" s="31"/>
      <c r="AR145" s="215" t="s">
        <v>146</v>
      </c>
      <c r="AT145" s="215" t="s">
        <v>142</v>
      </c>
      <c r="AU145" s="215" t="s">
        <v>96</v>
      </c>
      <c r="AY145" s="14" t="s">
        <v>139</v>
      </c>
      <c r="BE145" s="216">
        <f t="shared" si="8"/>
        <v>0</v>
      </c>
      <c r="BF145" s="216">
        <f t="shared" si="9"/>
        <v>0</v>
      </c>
      <c r="BG145" s="216">
        <f t="shared" si="10"/>
        <v>0</v>
      </c>
      <c r="BH145" s="216">
        <f t="shared" si="11"/>
        <v>0</v>
      </c>
      <c r="BI145" s="216">
        <f t="shared" si="12"/>
        <v>0</v>
      </c>
      <c r="BJ145" s="14" t="s">
        <v>96</v>
      </c>
      <c r="BK145" s="216">
        <f t="shared" si="13"/>
        <v>0</v>
      </c>
      <c r="BL145" s="14" t="s">
        <v>146</v>
      </c>
      <c r="BM145" s="215" t="s">
        <v>778</v>
      </c>
    </row>
    <row r="146" spans="1:65" s="2" customFormat="1" ht="16.5" customHeight="1">
      <c r="A146" s="31"/>
      <c r="B146" s="32"/>
      <c r="C146" s="202" t="s">
        <v>224</v>
      </c>
      <c r="D146" s="202" t="s">
        <v>142</v>
      </c>
      <c r="E146" s="203" t="s">
        <v>490</v>
      </c>
      <c r="F146" s="204" t="s">
        <v>491</v>
      </c>
      <c r="G146" s="205" t="s">
        <v>482</v>
      </c>
      <c r="H146" s="236"/>
      <c r="I146" s="207"/>
      <c r="J146" s="207"/>
      <c r="K146" s="208">
        <f t="shared" si="1"/>
        <v>0</v>
      </c>
      <c r="L146" s="209"/>
      <c r="M146" s="36"/>
      <c r="N146" s="210" t="s">
        <v>1</v>
      </c>
      <c r="O146" s="211" t="s">
        <v>40</v>
      </c>
      <c r="P146" s="212">
        <f t="shared" si="2"/>
        <v>0</v>
      </c>
      <c r="Q146" s="212">
        <f t="shared" si="3"/>
        <v>0</v>
      </c>
      <c r="R146" s="212">
        <f t="shared" si="4"/>
        <v>0</v>
      </c>
      <c r="S146" s="72"/>
      <c r="T146" s="213">
        <f t="shared" si="5"/>
        <v>0</v>
      </c>
      <c r="U146" s="213">
        <v>0</v>
      </c>
      <c r="V146" s="213">
        <f t="shared" si="6"/>
        <v>0</v>
      </c>
      <c r="W146" s="213">
        <v>0</v>
      </c>
      <c r="X146" s="214">
        <f t="shared" si="7"/>
        <v>0</v>
      </c>
      <c r="Y146" s="31"/>
      <c r="Z146" s="31"/>
      <c r="AA146" s="31"/>
      <c r="AB146" s="31"/>
      <c r="AC146" s="31"/>
      <c r="AD146" s="31"/>
      <c r="AE146" s="31"/>
      <c r="AR146" s="215" t="s">
        <v>179</v>
      </c>
      <c r="AT146" s="215" t="s">
        <v>142</v>
      </c>
      <c r="AU146" s="215" t="s">
        <v>96</v>
      </c>
      <c r="AY146" s="14" t="s">
        <v>139</v>
      </c>
      <c r="BE146" s="216">
        <f t="shared" si="8"/>
        <v>0</v>
      </c>
      <c r="BF146" s="216">
        <f t="shared" si="9"/>
        <v>0</v>
      </c>
      <c r="BG146" s="216">
        <f t="shared" si="10"/>
        <v>0</v>
      </c>
      <c r="BH146" s="216">
        <f t="shared" si="11"/>
        <v>0</v>
      </c>
      <c r="BI146" s="216">
        <f t="shared" si="12"/>
        <v>0</v>
      </c>
      <c r="BJ146" s="14" t="s">
        <v>96</v>
      </c>
      <c r="BK146" s="216">
        <f t="shared" si="13"/>
        <v>0</v>
      </c>
      <c r="BL146" s="14" t="s">
        <v>179</v>
      </c>
      <c r="BM146" s="215" t="s">
        <v>779</v>
      </c>
    </row>
    <row r="147" spans="1:65" s="2" customFormat="1" ht="16.5" customHeight="1">
      <c r="A147" s="31"/>
      <c r="B147" s="32"/>
      <c r="C147" s="202" t="s">
        <v>226</v>
      </c>
      <c r="D147" s="202" t="s">
        <v>142</v>
      </c>
      <c r="E147" s="203" t="s">
        <v>493</v>
      </c>
      <c r="F147" s="204" t="s">
        <v>494</v>
      </c>
      <c r="G147" s="205" t="s">
        <v>482</v>
      </c>
      <c r="H147" s="236"/>
      <c r="I147" s="207"/>
      <c r="J147" s="207"/>
      <c r="K147" s="208">
        <f t="shared" si="1"/>
        <v>0</v>
      </c>
      <c r="L147" s="209"/>
      <c r="M147" s="36"/>
      <c r="N147" s="237" t="s">
        <v>1</v>
      </c>
      <c r="O147" s="238" t="s">
        <v>40</v>
      </c>
      <c r="P147" s="239">
        <f t="shared" si="2"/>
        <v>0</v>
      </c>
      <c r="Q147" s="239">
        <f t="shared" si="3"/>
        <v>0</v>
      </c>
      <c r="R147" s="239">
        <f t="shared" si="4"/>
        <v>0</v>
      </c>
      <c r="S147" s="234"/>
      <c r="T147" s="240">
        <f t="shared" si="5"/>
        <v>0</v>
      </c>
      <c r="U147" s="240">
        <v>0</v>
      </c>
      <c r="V147" s="240">
        <f t="shared" si="6"/>
        <v>0</v>
      </c>
      <c r="W147" s="240">
        <v>0</v>
      </c>
      <c r="X147" s="241">
        <f t="shared" si="7"/>
        <v>0</v>
      </c>
      <c r="Y147" s="31"/>
      <c r="Z147" s="31"/>
      <c r="AA147" s="31"/>
      <c r="AB147" s="31"/>
      <c r="AC147" s="31"/>
      <c r="AD147" s="31"/>
      <c r="AE147" s="31"/>
      <c r="AR147" s="215" t="s">
        <v>146</v>
      </c>
      <c r="AT147" s="215" t="s">
        <v>142</v>
      </c>
      <c r="AU147" s="215" t="s">
        <v>96</v>
      </c>
      <c r="AY147" s="14" t="s">
        <v>139</v>
      </c>
      <c r="BE147" s="216">
        <f t="shared" si="8"/>
        <v>0</v>
      </c>
      <c r="BF147" s="216">
        <f t="shared" si="9"/>
        <v>0</v>
      </c>
      <c r="BG147" s="216">
        <f t="shared" si="10"/>
        <v>0</v>
      </c>
      <c r="BH147" s="216">
        <f t="shared" si="11"/>
        <v>0</v>
      </c>
      <c r="BI147" s="216">
        <f t="shared" si="12"/>
        <v>0</v>
      </c>
      <c r="BJ147" s="14" t="s">
        <v>96</v>
      </c>
      <c r="BK147" s="216">
        <f t="shared" si="13"/>
        <v>0</v>
      </c>
      <c r="BL147" s="14" t="s">
        <v>146</v>
      </c>
      <c r="BM147" s="215" t="s">
        <v>780</v>
      </c>
    </row>
    <row r="148" spans="1:65" s="2" customFormat="1" ht="7" customHeight="1">
      <c r="A148" s="31"/>
      <c r="B148" s="55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36"/>
      <c r="N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</sheetData>
  <sheetProtection algorithmName="SHA-512" hashValue="v0kJpsLkwuQP5S8dHQu3++/ecxjAjJs9l1emV4T+iZ4gD867U/EBTmgiCra0kawTJWH2V/HBhAyiM1DL4ARXkA==" saltValue="Oo/6UCxtdWPIfZp+nJZc3C41uijuUFZgIj8rHhvgW+VnA0Qu74VRlwgt3n/p0u3+Go8qTDLeIN87bgYo5/rtww==" spinCount="100000" sheet="1" objects="1" scenarios="1" formatColumns="0" formatRows="0" autoFilter="0"/>
  <autoFilter ref="C121:L147" xr:uid="{00000000-0009-0000-0000-000005000000}"/>
  <mergeCells count="12">
    <mergeCell ref="E114:H114"/>
    <mergeCell ref="M2:Z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38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102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76</v>
      </c>
    </row>
    <row r="4" spans="1:46" s="1" customFormat="1" ht="25" hidden="1" customHeight="1">
      <c r="B4" s="17"/>
      <c r="D4" s="121" t="s">
        <v>103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26.25" hidden="1" customHeight="1">
      <c r="B7" s="17"/>
      <c r="E7" s="290" t="str">
        <f>'Rekapitulácia stavby'!K6</f>
        <v>SVEREPEC - ZÁKLADNÁ ŠKOLA S MATERSKOU ŠKOLOU, ZNÍŽENIE ENERGETICKEJ NÁROČNOSTI BUDOVY</v>
      </c>
      <c r="F7" s="291"/>
      <c r="G7" s="291"/>
      <c r="H7" s="291"/>
      <c r="M7" s="17"/>
    </row>
    <row r="8" spans="1:46" s="1" customFormat="1" ht="12" hidden="1" customHeight="1">
      <c r="B8" s="17"/>
      <c r="D8" s="123" t="s">
        <v>104</v>
      </c>
      <c r="M8" s="17"/>
    </row>
    <row r="9" spans="1:46" s="2" customFormat="1" ht="16.5" hidden="1" customHeight="1">
      <c r="A9" s="31"/>
      <c r="B9" s="36"/>
      <c r="C9" s="31"/>
      <c r="D9" s="31"/>
      <c r="E9" s="290" t="s">
        <v>605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23" t="s">
        <v>722</v>
      </c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6"/>
      <c r="C11" s="31"/>
      <c r="D11" s="31"/>
      <c r="E11" s="292" t="s">
        <v>781</v>
      </c>
      <c r="F11" s="293"/>
      <c r="G11" s="293"/>
      <c r="H11" s="293"/>
      <c r="I11" s="31"/>
      <c r="J11" s="31"/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" hidden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6"/>
      <c r="C13" s="31"/>
      <c r="D13" s="123" t="s">
        <v>18</v>
      </c>
      <c r="E13" s="31"/>
      <c r="F13" s="114" t="s">
        <v>1</v>
      </c>
      <c r="G13" s="31"/>
      <c r="H13" s="31"/>
      <c r="I13" s="123" t="s">
        <v>19</v>
      </c>
      <c r="J13" s="114" t="s">
        <v>1</v>
      </c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20</v>
      </c>
      <c r="E14" s="31"/>
      <c r="F14" s="114" t="s">
        <v>21</v>
      </c>
      <c r="G14" s="31"/>
      <c r="H14" s="31"/>
      <c r="I14" s="123" t="s">
        <v>22</v>
      </c>
      <c r="J14" s="124">
        <f>'Rekapitulácia stavby'!AN8</f>
        <v>0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75" hidden="1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6"/>
      <c r="C16" s="31"/>
      <c r="D16" s="123" t="s">
        <v>23</v>
      </c>
      <c r="E16" s="31"/>
      <c r="F16" s="31"/>
      <c r="G16" s="31"/>
      <c r="H16" s="31"/>
      <c r="I16" s="123" t="s">
        <v>24</v>
      </c>
      <c r="J16" s="114" t="s">
        <v>1</v>
      </c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6"/>
      <c r="C17" s="31"/>
      <c r="D17" s="31"/>
      <c r="E17" s="114" t="s">
        <v>25</v>
      </c>
      <c r="F17" s="31"/>
      <c r="G17" s="31"/>
      <c r="H17" s="31"/>
      <c r="I17" s="123" t="s">
        <v>26</v>
      </c>
      <c r="J17" s="114" t="s">
        <v>1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7" hidden="1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6"/>
      <c r="C19" s="31"/>
      <c r="D19" s="123" t="s">
        <v>27</v>
      </c>
      <c r="E19" s="31"/>
      <c r="F19" s="31"/>
      <c r="G19" s="31"/>
      <c r="H19" s="31"/>
      <c r="I19" s="123" t="s">
        <v>24</v>
      </c>
      <c r="J19" s="27" t="str">
        <f>'Rekapitulácia stavby'!AN13</f>
        <v>Vyplň údaj</v>
      </c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6"/>
      <c r="C20" s="31"/>
      <c r="D20" s="31"/>
      <c r="E20" s="294" t="str">
        <f>'Rekapitulácia stavby'!E14</f>
        <v>Vyplň údaj</v>
      </c>
      <c r="F20" s="295"/>
      <c r="G20" s="295"/>
      <c r="H20" s="295"/>
      <c r="I20" s="123" t="s">
        <v>26</v>
      </c>
      <c r="J20" s="27" t="str">
        <f>'Rekapitulácia stavby'!AN14</f>
        <v>Vyplň údaj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7" hidden="1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6"/>
      <c r="C22" s="31"/>
      <c r="D22" s="123" t="s">
        <v>29</v>
      </c>
      <c r="E22" s="31"/>
      <c r="F22" s="31"/>
      <c r="G22" s="31"/>
      <c r="H22" s="31"/>
      <c r="I22" s="123" t="s">
        <v>24</v>
      </c>
      <c r="J22" s="114" t="s">
        <v>1</v>
      </c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6"/>
      <c r="C23" s="31"/>
      <c r="D23" s="31"/>
      <c r="E23" s="114" t="s">
        <v>30</v>
      </c>
      <c r="F23" s="31"/>
      <c r="G23" s="31"/>
      <c r="H23" s="31"/>
      <c r="I23" s="123" t="s">
        <v>26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7" hidden="1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6"/>
      <c r="C25" s="31"/>
      <c r="D25" s="123" t="s">
        <v>31</v>
      </c>
      <c r="E25" s="31"/>
      <c r="F25" s="31"/>
      <c r="G25" s="31"/>
      <c r="H25" s="31"/>
      <c r="I25" s="123" t="s">
        <v>24</v>
      </c>
      <c r="J25" s="114" t="s">
        <v>1</v>
      </c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6"/>
      <c r="C26" s="31"/>
      <c r="D26" s="31"/>
      <c r="E26" s="114" t="s">
        <v>30</v>
      </c>
      <c r="F26" s="31"/>
      <c r="G26" s="31"/>
      <c r="H26" s="31"/>
      <c r="I26" s="123" t="s">
        <v>26</v>
      </c>
      <c r="J26" s="114" t="s">
        <v>1</v>
      </c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7" hidden="1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6"/>
      <c r="C28" s="31"/>
      <c r="D28" s="123" t="s">
        <v>32</v>
      </c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125"/>
      <c r="B29" s="126"/>
      <c r="C29" s="125"/>
      <c r="D29" s="125"/>
      <c r="E29" s="296" t="s">
        <v>1</v>
      </c>
      <c r="F29" s="296"/>
      <c r="G29" s="296"/>
      <c r="H29" s="296"/>
      <c r="I29" s="125"/>
      <c r="J29" s="125"/>
      <c r="K29" s="125"/>
      <c r="L29" s="125"/>
      <c r="M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7" hidden="1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hidden="1" customHeight="1">
      <c r="A31" s="31"/>
      <c r="B31" s="36"/>
      <c r="C31" s="31"/>
      <c r="D31" s="128"/>
      <c r="E31" s="128"/>
      <c r="F31" s="128"/>
      <c r="G31" s="128"/>
      <c r="H31" s="128"/>
      <c r="I31" s="128"/>
      <c r="J31" s="128"/>
      <c r="K31" s="128"/>
      <c r="L31" s="128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3" hidden="1">
      <c r="A32" s="31"/>
      <c r="B32" s="36"/>
      <c r="C32" s="31"/>
      <c r="D32" s="31"/>
      <c r="E32" s="123" t="s">
        <v>106</v>
      </c>
      <c r="F32" s="31"/>
      <c r="G32" s="31"/>
      <c r="H32" s="31"/>
      <c r="I32" s="31"/>
      <c r="J32" s="31"/>
      <c r="K32" s="129">
        <f>I98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3" hidden="1">
      <c r="A33" s="31"/>
      <c r="B33" s="36"/>
      <c r="C33" s="31"/>
      <c r="D33" s="31"/>
      <c r="E33" s="123" t="s">
        <v>107</v>
      </c>
      <c r="F33" s="31"/>
      <c r="G33" s="31"/>
      <c r="H33" s="31"/>
      <c r="I33" s="31"/>
      <c r="J33" s="31"/>
      <c r="K33" s="129">
        <f>J98</f>
        <v>0</v>
      </c>
      <c r="L33" s="31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5" hidden="1" customHeight="1">
      <c r="A34" s="31"/>
      <c r="B34" s="36"/>
      <c r="C34" s="31"/>
      <c r="D34" s="130" t="s">
        <v>34</v>
      </c>
      <c r="E34" s="31"/>
      <c r="F34" s="31"/>
      <c r="G34" s="31"/>
      <c r="H34" s="31"/>
      <c r="I34" s="31"/>
      <c r="J34" s="31"/>
      <c r="K34" s="131">
        <f>ROUND(K122, 2)</f>
        <v>0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7" hidden="1" customHeight="1">
      <c r="A35" s="31"/>
      <c r="B35" s="36"/>
      <c r="C35" s="31"/>
      <c r="D35" s="128"/>
      <c r="E35" s="128"/>
      <c r="F35" s="128"/>
      <c r="G35" s="128"/>
      <c r="H35" s="128"/>
      <c r="I35" s="128"/>
      <c r="J35" s="128"/>
      <c r="K35" s="128"/>
      <c r="L35" s="128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31"/>
      <c r="F36" s="132" t="s">
        <v>36</v>
      </c>
      <c r="G36" s="31"/>
      <c r="H36" s="31"/>
      <c r="I36" s="132" t="s">
        <v>35</v>
      </c>
      <c r="J36" s="31"/>
      <c r="K36" s="132" t="s">
        <v>37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133" t="s">
        <v>38</v>
      </c>
      <c r="E37" s="134" t="s">
        <v>39</v>
      </c>
      <c r="F37" s="135">
        <f>ROUND((SUM(BE122:BE137)),  2)</f>
        <v>0</v>
      </c>
      <c r="G37" s="136"/>
      <c r="H37" s="136"/>
      <c r="I37" s="137">
        <v>0.2</v>
      </c>
      <c r="J37" s="136"/>
      <c r="K37" s="135">
        <f>ROUND(((SUM(BE122:BE137))*I37),  2)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34" t="s">
        <v>40</v>
      </c>
      <c r="F38" s="135">
        <f>ROUND((SUM(BF122:BF137)),  2)</f>
        <v>0</v>
      </c>
      <c r="G38" s="136"/>
      <c r="H38" s="136"/>
      <c r="I38" s="137">
        <v>0.2</v>
      </c>
      <c r="J38" s="136"/>
      <c r="K38" s="135">
        <f>ROUND(((SUM(BF122:BF137))*I38),  2)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23" t="s">
        <v>41</v>
      </c>
      <c r="F39" s="129">
        <f>ROUND((SUM(BG122:BG137)),  2)</f>
        <v>0</v>
      </c>
      <c r="G39" s="31"/>
      <c r="H39" s="31"/>
      <c r="I39" s="138">
        <v>0.2</v>
      </c>
      <c r="J39" s="31"/>
      <c r="K39" s="129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5" hidden="1" customHeight="1">
      <c r="A40" s="31"/>
      <c r="B40" s="36"/>
      <c r="C40" s="31"/>
      <c r="D40" s="31"/>
      <c r="E40" s="123" t="s">
        <v>42</v>
      </c>
      <c r="F40" s="129">
        <f>ROUND((SUM(BH122:BH137)),  2)</f>
        <v>0</v>
      </c>
      <c r="G40" s="31"/>
      <c r="H40" s="31"/>
      <c r="I40" s="138">
        <v>0.2</v>
      </c>
      <c r="J40" s="31"/>
      <c r="K40" s="129">
        <f>0</f>
        <v>0</v>
      </c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5" hidden="1" customHeight="1">
      <c r="A41" s="31"/>
      <c r="B41" s="36"/>
      <c r="C41" s="31"/>
      <c r="D41" s="31"/>
      <c r="E41" s="134" t="s">
        <v>43</v>
      </c>
      <c r="F41" s="135">
        <f>ROUND((SUM(BI122:BI137)),  2)</f>
        <v>0</v>
      </c>
      <c r="G41" s="136"/>
      <c r="H41" s="136"/>
      <c r="I41" s="137">
        <v>0</v>
      </c>
      <c r="J41" s="136"/>
      <c r="K41" s="135">
        <f>0</f>
        <v>0</v>
      </c>
      <c r="L41" s="31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7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5" hidden="1" customHeight="1">
      <c r="A43" s="31"/>
      <c r="B43" s="36"/>
      <c r="C43" s="139"/>
      <c r="D43" s="140" t="s">
        <v>44</v>
      </c>
      <c r="E43" s="141"/>
      <c r="F43" s="141"/>
      <c r="G43" s="142" t="s">
        <v>45</v>
      </c>
      <c r="H43" s="143" t="s">
        <v>46</v>
      </c>
      <c r="I43" s="141"/>
      <c r="J43" s="141"/>
      <c r="K43" s="144">
        <f>SUM(K34:K41)</f>
        <v>0</v>
      </c>
      <c r="L43" s="145"/>
      <c r="M43" s="52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5" hidden="1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5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31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5" hidden="1" customHeight="1">
      <c r="A82" s="31"/>
      <c r="B82" s="32"/>
      <c r="C82" s="20" t="s">
        <v>108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hidden="1" customHeight="1">
      <c r="A85" s="31"/>
      <c r="B85" s="32"/>
      <c r="C85" s="33"/>
      <c r="D85" s="33"/>
      <c r="E85" s="297" t="str">
        <f>E7</f>
        <v>SVEREPEC - ZÁKLADNÁ ŠKOLA S MATERSKOU ŠKOLOU, ZNÍŽENIE ENERGETICKEJ NÁROČNOSTI BUDOVY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104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16.5" hidden="1" customHeight="1">
      <c r="A87" s="31"/>
      <c r="B87" s="32"/>
      <c r="C87" s="33"/>
      <c r="D87" s="33"/>
      <c r="E87" s="297" t="s">
        <v>605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722</v>
      </c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42" t="str">
        <f>E11</f>
        <v>RH - Rozvádzač</v>
      </c>
      <c r="F89" s="299"/>
      <c r="G89" s="299"/>
      <c r="H89" s="299"/>
      <c r="I89" s="33"/>
      <c r="J89" s="33"/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20</v>
      </c>
      <c r="D91" s="33"/>
      <c r="E91" s="33"/>
      <c r="F91" s="24" t="str">
        <f>F14</f>
        <v>KN-C 654/11, k.ú. SVEREPEC, č. súp. 240</v>
      </c>
      <c r="G91" s="33"/>
      <c r="H91" s="33"/>
      <c r="I91" s="26" t="s">
        <v>22</v>
      </c>
      <c r="J91" s="67">
        <f>IF(J14="","",J14)</f>
        <v>0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7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5" hidden="1" customHeight="1">
      <c r="A93" s="31"/>
      <c r="B93" s="32"/>
      <c r="C93" s="26" t="s">
        <v>23</v>
      </c>
      <c r="D93" s="33"/>
      <c r="E93" s="33"/>
      <c r="F93" s="24" t="str">
        <f>E17</f>
        <v>OBEC SVEREPEC, OBECNÝ ÚRAD 215, 017 01 POVAŽSKÁ BY</v>
      </c>
      <c r="G93" s="33"/>
      <c r="H93" s="33"/>
      <c r="I93" s="26" t="s">
        <v>29</v>
      </c>
      <c r="J93" s="29" t="str">
        <f>E23</f>
        <v>Brightsol s. r. o.</v>
      </c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5" hidden="1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31</v>
      </c>
      <c r="J94" s="29" t="str">
        <f>E26</f>
        <v>Brightsol s. r. o.</v>
      </c>
      <c r="K94" s="33"/>
      <c r="L94" s="33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7" t="s">
        <v>109</v>
      </c>
      <c r="D96" s="158"/>
      <c r="E96" s="158"/>
      <c r="F96" s="158"/>
      <c r="G96" s="158"/>
      <c r="H96" s="158"/>
      <c r="I96" s="159" t="s">
        <v>110</v>
      </c>
      <c r="J96" s="159" t="s">
        <v>111</v>
      </c>
      <c r="K96" s="159" t="s">
        <v>112</v>
      </c>
      <c r="L96" s="158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2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75" hidden="1" customHeight="1">
      <c r="A98" s="31"/>
      <c r="B98" s="32"/>
      <c r="C98" s="160" t="s">
        <v>113</v>
      </c>
      <c r="D98" s="33"/>
      <c r="E98" s="33"/>
      <c r="F98" s="33"/>
      <c r="G98" s="33"/>
      <c r="H98" s="33"/>
      <c r="I98" s="85">
        <f t="shared" ref="I98:J100" si="0">Q122</f>
        <v>0</v>
      </c>
      <c r="J98" s="85">
        <f t="shared" si="0"/>
        <v>0</v>
      </c>
      <c r="K98" s="85">
        <f>K122</f>
        <v>0</v>
      </c>
      <c r="L98" s="33"/>
      <c r="M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114</v>
      </c>
    </row>
    <row r="99" spans="1:47" s="9" customFormat="1" ht="25" hidden="1" customHeight="1">
      <c r="B99" s="161"/>
      <c r="C99" s="162"/>
      <c r="D99" s="163" t="s">
        <v>115</v>
      </c>
      <c r="E99" s="164"/>
      <c r="F99" s="164"/>
      <c r="G99" s="164"/>
      <c r="H99" s="164"/>
      <c r="I99" s="165">
        <f t="shared" si="0"/>
        <v>0</v>
      </c>
      <c r="J99" s="165">
        <f t="shared" si="0"/>
        <v>0</v>
      </c>
      <c r="K99" s="165">
        <f>K123</f>
        <v>0</v>
      </c>
      <c r="L99" s="162"/>
      <c r="M99" s="166"/>
    </row>
    <row r="100" spans="1:47" s="10" customFormat="1" ht="20" hidden="1" customHeight="1">
      <c r="B100" s="167"/>
      <c r="C100" s="108"/>
      <c r="D100" s="168" t="s">
        <v>116</v>
      </c>
      <c r="E100" s="169"/>
      <c r="F100" s="169"/>
      <c r="G100" s="169"/>
      <c r="H100" s="169"/>
      <c r="I100" s="170">
        <f t="shared" si="0"/>
        <v>0</v>
      </c>
      <c r="J100" s="170">
        <f t="shared" si="0"/>
        <v>0</v>
      </c>
      <c r="K100" s="170">
        <f>K124</f>
        <v>0</v>
      </c>
      <c r="L100" s="108"/>
      <c r="M100" s="171"/>
    </row>
    <row r="101" spans="1:47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7" hidden="1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ht="11" hidden="1"/>
    <row r="104" spans="1:47" ht="11" hidden="1"/>
    <row r="105" spans="1:47" ht="11" hidden="1"/>
    <row r="106" spans="1:47" s="2" customFormat="1" ht="7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5" customHeight="1">
      <c r="A107" s="31"/>
      <c r="B107" s="32"/>
      <c r="C107" s="20" t="s">
        <v>120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7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6.25" customHeight="1">
      <c r="A110" s="31"/>
      <c r="B110" s="32"/>
      <c r="C110" s="33"/>
      <c r="D110" s="33"/>
      <c r="E110" s="297" t="str">
        <f>E7</f>
        <v>SVEREPEC - ZÁKLADNÁ ŠKOLA S MATERSKOU ŠKOLOU, ZNÍŽENIE ENERGETICKEJ NÁROČNOSTI BUDOVY</v>
      </c>
      <c r="F110" s="298"/>
      <c r="G110" s="298"/>
      <c r="H110" s="298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104</v>
      </c>
      <c r="D111" s="19"/>
      <c r="E111" s="19"/>
      <c r="F111" s="19"/>
      <c r="G111" s="19"/>
      <c r="H111" s="19"/>
      <c r="I111" s="19"/>
      <c r="J111" s="19"/>
      <c r="K111" s="19"/>
      <c r="L111" s="19"/>
      <c r="M111" s="17"/>
    </row>
    <row r="112" spans="1:47" s="2" customFormat="1" ht="16.5" customHeight="1">
      <c r="A112" s="31"/>
      <c r="B112" s="32"/>
      <c r="C112" s="33"/>
      <c r="D112" s="33"/>
      <c r="E112" s="297" t="s">
        <v>605</v>
      </c>
      <c r="F112" s="299"/>
      <c r="G112" s="299"/>
      <c r="H112" s="299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722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42" t="str">
        <f>E11</f>
        <v>RH - Rozvádzač</v>
      </c>
      <c r="F114" s="299"/>
      <c r="G114" s="299"/>
      <c r="H114" s="299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F14</f>
        <v>KN-C 654/11, k.ú. SVEREPEC, č. súp. 240</v>
      </c>
      <c r="G116" s="33"/>
      <c r="H116" s="33"/>
      <c r="I116" s="26" t="s">
        <v>22</v>
      </c>
      <c r="J116" s="67">
        <f>IF(J14="","",J14)</f>
        <v>0</v>
      </c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7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23</v>
      </c>
      <c r="D118" s="33"/>
      <c r="E118" s="33"/>
      <c r="F118" s="24" t="str">
        <f>E17</f>
        <v>OBEC SVEREPEC, OBECNÝ ÚRAD 215, 017 01 POVAŽSKÁ BY</v>
      </c>
      <c r="G118" s="33"/>
      <c r="H118" s="33"/>
      <c r="I118" s="26" t="s">
        <v>29</v>
      </c>
      <c r="J118" s="29" t="str">
        <f>E23</f>
        <v>Brightsol s. r. o.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5" customHeight="1">
      <c r="A119" s="31"/>
      <c r="B119" s="32"/>
      <c r="C119" s="26" t="s">
        <v>27</v>
      </c>
      <c r="D119" s="33"/>
      <c r="E119" s="33"/>
      <c r="F119" s="24" t="str">
        <f>IF(E20="","",E20)</f>
        <v>Vyplň údaj</v>
      </c>
      <c r="G119" s="33"/>
      <c r="H119" s="33"/>
      <c r="I119" s="26" t="s">
        <v>31</v>
      </c>
      <c r="J119" s="29" t="str">
        <f>E26</f>
        <v>Brightsol s. r. o.</v>
      </c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2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72"/>
      <c r="B121" s="173"/>
      <c r="C121" s="174" t="s">
        <v>121</v>
      </c>
      <c r="D121" s="175" t="s">
        <v>59</v>
      </c>
      <c r="E121" s="175" t="s">
        <v>55</v>
      </c>
      <c r="F121" s="175" t="s">
        <v>56</v>
      </c>
      <c r="G121" s="175" t="s">
        <v>122</v>
      </c>
      <c r="H121" s="175" t="s">
        <v>123</v>
      </c>
      <c r="I121" s="175" t="s">
        <v>124</v>
      </c>
      <c r="J121" s="175" t="s">
        <v>125</v>
      </c>
      <c r="K121" s="176" t="s">
        <v>112</v>
      </c>
      <c r="L121" s="177" t="s">
        <v>126</v>
      </c>
      <c r="M121" s="178"/>
      <c r="N121" s="76" t="s">
        <v>1</v>
      </c>
      <c r="O121" s="77" t="s">
        <v>38</v>
      </c>
      <c r="P121" s="77" t="s">
        <v>127</v>
      </c>
      <c r="Q121" s="77" t="s">
        <v>128</v>
      </c>
      <c r="R121" s="77" t="s">
        <v>129</v>
      </c>
      <c r="S121" s="77" t="s">
        <v>130</v>
      </c>
      <c r="T121" s="77" t="s">
        <v>131</v>
      </c>
      <c r="U121" s="77" t="s">
        <v>132</v>
      </c>
      <c r="V121" s="77" t="s">
        <v>133</v>
      </c>
      <c r="W121" s="77" t="s">
        <v>134</v>
      </c>
      <c r="X121" s="78" t="s">
        <v>135</v>
      </c>
      <c r="Y121" s="172"/>
      <c r="Z121" s="172"/>
      <c r="AA121" s="172"/>
      <c r="AB121" s="172"/>
      <c r="AC121" s="172"/>
      <c r="AD121" s="172"/>
      <c r="AE121" s="172"/>
    </row>
    <row r="122" spans="1:65" s="2" customFormat="1" ht="22.75" customHeight="1">
      <c r="A122" s="31"/>
      <c r="B122" s="32"/>
      <c r="C122" s="83" t="s">
        <v>113</v>
      </c>
      <c r="D122" s="33"/>
      <c r="E122" s="33"/>
      <c r="F122" s="33"/>
      <c r="G122" s="33"/>
      <c r="H122" s="33"/>
      <c r="I122" s="33"/>
      <c r="J122" s="33"/>
      <c r="K122" s="179">
        <f>BK122</f>
        <v>0</v>
      </c>
      <c r="L122" s="33"/>
      <c r="M122" s="36"/>
      <c r="N122" s="79"/>
      <c r="O122" s="180"/>
      <c r="P122" s="80"/>
      <c r="Q122" s="181">
        <f>Q123</f>
        <v>0</v>
      </c>
      <c r="R122" s="181">
        <f>R123</f>
        <v>0</v>
      </c>
      <c r="S122" s="80"/>
      <c r="T122" s="182">
        <f>T123</f>
        <v>0</v>
      </c>
      <c r="U122" s="80"/>
      <c r="V122" s="182">
        <f>V123</f>
        <v>4.2000000000000007E-4</v>
      </c>
      <c r="W122" s="80"/>
      <c r="X122" s="183">
        <f>X123</f>
        <v>0</v>
      </c>
      <c r="Y122" s="31"/>
      <c r="Z122" s="31"/>
      <c r="AA122" s="31"/>
      <c r="AB122" s="31"/>
      <c r="AC122" s="31"/>
      <c r="AD122" s="31"/>
      <c r="AE122" s="31"/>
      <c r="AT122" s="14" t="s">
        <v>75</v>
      </c>
      <c r="AU122" s="14" t="s">
        <v>114</v>
      </c>
      <c r="BK122" s="184">
        <f>BK123</f>
        <v>0</v>
      </c>
    </row>
    <row r="123" spans="1:65" s="12" customFormat="1" ht="26" customHeight="1">
      <c r="B123" s="185"/>
      <c r="C123" s="186"/>
      <c r="D123" s="187" t="s">
        <v>75</v>
      </c>
      <c r="E123" s="188" t="s">
        <v>136</v>
      </c>
      <c r="F123" s="188" t="s">
        <v>137</v>
      </c>
      <c r="G123" s="186"/>
      <c r="H123" s="186"/>
      <c r="I123" s="189"/>
      <c r="J123" s="189"/>
      <c r="K123" s="190">
        <f>BK123</f>
        <v>0</v>
      </c>
      <c r="L123" s="186"/>
      <c r="M123" s="191"/>
      <c r="N123" s="192"/>
      <c r="O123" s="193"/>
      <c r="P123" s="193"/>
      <c r="Q123" s="194">
        <f>Q124</f>
        <v>0</v>
      </c>
      <c r="R123" s="194">
        <f>R124</f>
        <v>0</v>
      </c>
      <c r="S123" s="193"/>
      <c r="T123" s="195">
        <f>T124</f>
        <v>0</v>
      </c>
      <c r="U123" s="193"/>
      <c r="V123" s="195">
        <f>V124</f>
        <v>4.2000000000000007E-4</v>
      </c>
      <c r="W123" s="193"/>
      <c r="X123" s="196">
        <f>X124</f>
        <v>0</v>
      </c>
      <c r="AR123" s="197" t="s">
        <v>138</v>
      </c>
      <c r="AT123" s="198" t="s">
        <v>75</v>
      </c>
      <c r="AU123" s="198" t="s">
        <v>76</v>
      </c>
      <c r="AY123" s="197" t="s">
        <v>139</v>
      </c>
      <c r="BK123" s="199">
        <f>BK124</f>
        <v>0</v>
      </c>
    </row>
    <row r="124" spans="1:65" s="12" customFormat="1" ht="22.75" customHeight="1">
      <c r="B124" s="185"/>
      <c r="C124" s="186"/>
      <c r="D124" s="187" t="s">
        <v>75</v>
      </c>
      <c r="E124" s="200" t="s">
        <v>140</v>
      </c>
      <c r="F124" s="200" t="s">
        <v>141</v>
      </c>
      <c r="G124" s="186"/>
      <c r="H124" s="186"/>
      <c r="I124" s="189"/>
      <c r="J124" s="189"/>
      <c r="K124" s="201">
        <f>BK124</f>
        <v>0</v>
      </c>
      <c r="L124" s="186"/>
      <c r="M124" s="191"/>
      <c r="N124" s="192"/>
      <c r="O124" s="193"/>
      <c r="P124" s="193"/>
      <c r="Q124" s="194">
        <f>SUM(Q125:Q137)</f>
        <v>0</v>
      </c>
      <c r="R124" s="194">
        <f>SUM(R125:R137)</f>
        <v>0</v>
      </c>
      <c r="S124" s="193"/>
      <c r="T124" s="195">
        <f>SUM(T125:T137)</f>
        <v>0</v>
      </c>
      <c r="U124" s="193"/>
      <c r="V124" s="195">
        <f>SUM(V125:V137)</f>
        <v>4.2000000000000007E-4</v>
      </c>
      <c r="W124" s="193"/>
      <c r="X124" s="196">
        <f>SUM(X125:X137)</f>
        <v>0</v>
      </c>
      <c r="AR124" s="197" t="s">
        <v>138</v>
      </c>
      <c r="AT124" s="198" t="s">
        <v>75</v>
      </c>
      <c r="AU124" s="198" t="s">
        <v>84</v>
      </c>
      <c r="AY124" s="197" t="s">
        <v>139</v>
      </c>
      <c r="BK124" s="199">
        <f>SUM(BK125:BK137)</f>
        <v>0</v>
      </c>
    </row>
    <row r="125" spans="1:65" s="2" customFormat="1" ht="16.5" customHeight="1">
      <c r="A125" s="31"/>
      <c r="B125" s="32"/>
      <c r="C125" s="202" t="s">
        <v>84</v>
      </c>
      <c r="D125" s="202" t="s">
        <v>142</v>
      </c>
      <c r="E125" s="203" t="s">
        <v>782</v>
      </c>
      <c r="F125" s="204" t="s">
        <v>783</v>
      </c>
      <c r="G125" s="205" t="s">
        <v>150</v>
      </c>
      <c r="H125" s="206">
        <v>1</v>
      </c>
      <c r="I125" s="207"/>
      <c r="J125" s="207"/>
      <c r="K125" s="208">
        <f>ROUND(P125*H125,2)</f>
        <v>0</v>
      </c>
      <c r="L125" s="209"/>
      <c r="M125" s="36"/>
      <c r="N125" s="210" t="s">
        <v>1</v>
      </c>
      <c r="O125" s="211" t="s">
        <v>40</v>
      </c>
      <c r="P125" s="212">
        <f>I125+J125</f>
        <v>0</v>
      </c>
      <c r="Q125" s="212">
        <f>ROUND(I125*H125,2)</f>
        <v>0</v>
      </c>
      <c r="R125" s="212">
        <f>ROUND(J125*H125,2)</f>
        <v>0</v>
      </c>
      <c r="S125" s="72"/>
      <c r="T125" s="213">
        <f>S125*H125</f>
        <v>0</v>
      </c>
      <c r="U125" s="213">
        <v>0</v>
      </c>
      <c r="V125" s="213">
        <f>U125*H125</f>
        <v>0</v>
      </c>
      <c r="W125" s="213">
        <v>0</v>
      </c>
      <c r="X125" s="214">
        <f>W125*H125</f>
        <v>0</v>
      </c>
      <c r="Y125" s="31"/>
      <c r="Z125" s="31"/>
      <c r="AA125" s="31"/>
      <c r="AB125" s="31"/>
      <c r="AC125" s="31"/>
      <c r="AD125" s="31"/>
      <c r="AE125" s="31"/>
      <c r="AR125" s="215" t="s">
        <v>146</v>
      </c>
      <c r="AT125" s="215" t="s">
        <v>142</v>
      </c>
      <c r="AU125" s="215" t="s">
        <v>96</v>
      </c>
      <c r="AY125" s="14" t="s">
        <v>139</v>
      </c>
      <c r="BE125" s="216">
        <f>IF(O125="základná",K125,0)</f>
        <v>0</v>
      </c>
      <c r="BF125" s="216">
        <f>IF(O125="znížená",K125,0)</f>
        <v>0</v>
      </c>
      <c r="BG125" s="216">
        <f>IF(O125="zákl. prenesená",K125,0)</f>
        <v>0</v>
      </c>
      <c r="BH125" s="216">
        <f>IF(O125="zníž. prenesená",K125,0)</f>
        <v>0</v>
      </c>
      <c r="BI125" s="216">
        <f>IF(O125="nulová",K125,0)</f>
        <v>0</v>
      </c>
      <c r="BJ125" s="14" t="s">
        <v>96</v>
      </c>
      <c r="BK125" s="216">
        <f>ROUND(P125*H125,2)</f>
        <v>0</v>
      </c>
      <c r="BL125" s="14" t="s">
        <v>146</v>
      </c>
      <c r="BM125" s="215" t="s">
        <v>784</v>
      </c>
    </row>
    <row r="126" spans="1:65" s="2" customFormat="1" ht="16.5" customHeight="1">
      <c r="A126" s="31"/>
      <c r="B126" s="32"/>
      <c r="C126" s="217" t="s">
        <v>96</v>
      </c>
      <c r="D126" s="217" t="s">
        <v>136</v>
      </c>
      <c r="E126" s="218" t="s">
        <v>785</v>
      </c>
      <c r="F126" s="219" t="s">
        <v>786</v>
      </c>
      <c r="G126" s="220" t="s">
        <v>150</v>
      </c>
      <c r="H126" s="221">
        <v>1</v>
      </c>
      <c r="I126" s="222"/>
      <c r="J126" s="223"/>
      <c r="K126" s="224">
        <f>ROUND(P126*H126,2)</f>
        <v>0</v>
      </c>
      <c r="L126" s="223"/>
      <c r="M126" s="225"/>
      <c r="N126" s="226" t="s">
        <v>1</v>
      </c>
      <c r="O126" s="211" t="s">
        <v>40</v>
      </c>
      <c r="P126" s="212">
        <f>I126+J126</f>
        <v>0</v>
      </c>
      <c r="Q126" s="212">
        <f>ROUND(I126*H126,2)</f>
        <v>0</v>
      </c>
      <c r="R126" s="212">
        <f>ROUND(J126*H126,2)</f>
        <v>0</v>
      </c>
      <c r="S126" s="72"/>
      <c r="T126" s="213">
        <f>S126*H126</f>
        <v>0</v>
      </c>
      <c r="U126" s="213">
        <v>0</v>
      </c>
      <c r="V126" s="213">
        <f>U126*H126</f>
        <v>0</v>
      </c>
      <c r="W126" s="213">
        <v>0</v>
      </c>
      <c r="X126" s="214">
        <f>W126*H126</f>
        <v>0</v>
      </c>
      <c r="Y126" s="31"/>
      <c r="Z126" s="31"/>
      <c r="AA126" s="31"/>
      <c r="AB126" s="31"/>
      <c r="AC126" s="31"/>
      <c r="AD126" s="31"/>
      <c r="AE126" s="31"/>
      <c r="AR126" s="215" t="s">
        <v>259</v>
      </c>
      <c r="AT126" s="215" t="s">
        <v>136</v>
      </c>
      <c r="AU126" s="215" t="s">
        <v>96</v>
      </c>
      <c r="AY126" s="14" t="s">
        <v>139</v>
      </c>
      <c r="BE126" s="216">
        <f>IF(O126="základná",K126,0)</f>
        <v>0</v>
      </c>
      <c r="BF126" s="216">
        <f>IF(O126="znížená",K126,0)</f>
        <v>0</v>
      </c>
      <c r="BG126" s="216">
        <f>IF(O126="zákl. prenesená",K126,0)</f>
        <v>0</v>
      </c>
      <c r="BH126" s="216">
        <f>IF(O126="zníž. prenesená",K126,0)</f>
        <v>0</v>
      </c>
      <c r="BI126" s="216">
        <f>IF(O126="nulová",K126,0)</f>
        <v>0</v>
      </c>
      <c r="BJ126" s="14" t="s">
        <v>96</v>
      </c>
      <c r="BK126" s="216">
        <f>ROUND(P126*H126,2)</f>
        <v>0</v>
      </c>
      <c r="BL126" s="14" t="s">
        <v>146</v>
      </c>
      <c r="BM126" s="215" t="s">
        <v>787</v>
      </c>
    </row>
    <row r="127" spans="1:65" s="2" customFormat="1" ht="16.5" customHeight="1">
      <c r="A127" s="31"/>
      <c r="B127" s="32"/>
      <c r="C127" s="202" t="s">
        <v>138</v>
      </c>
      <c r="D127" s="202" t="s">
        <v>142</v>
      </c>
      <c r="E127" s="203" t="s">
        <v>782</v>
      </c>
      <c r="F127" s="204" t="s">
        <v>783</v>
      </c>
      <c r="G127" s="205" t="s">
        <v>150</v>
      </c>
      <c r="H127" s="206">
        <v>1</v>
      </c>
      <c r="I127" s="207"/>
      <c r="J127" s="207"/>
      <c r="K127" s="208">
        <f>ROUND(P127*H127,2)</f>
        <v>0</v>
      </c>
      <c r="L127" s="209"/>
      <c r="M127" s="36"/>
      <c r="N127" s="210" t="s">
        <v>1</v>
      </c>
      <c r="O127" s="211" t="s">
        <v>40</v>
      </c>
      <c r="P127" s="212">
        <f>I127+J127</f>
        <v>0</v>
      </c>
      <c r="Q127" s="212">
        <f>ROUND(I127*H127,2)</f>
        <v>0</v>
      </c>
      <c r="R127" s="212">
        <f>ROUND(J127*H127,2)</f>
        <v>0</v>
      </c>
      <c r="S127" s="72"/>
      <c r="T127" s="213">
        <f>S127*H127</f>
        <v>0</v>
      </c>
      <c r="U127" s="213">
        <v>0</v>
      </c>
      <c r="V127" s="213">
        <f>U127*H127</f>
        <v>0</v>
      </c>
      <c r="W127" s="213">
        <v>0</v>
      </c>
      <c r="X127" s="214">
        <f>W127*H127</f>
        <v>0</v>
      </c>
      <c r="Y127" s="31"/>
      <c r="Z127" s="31"/>
      <c r="AA127" s="31"/>
      <c r="AB127" s="31"/>
      <c r="AC127" s="31"/>
      <c r="AD127" s="31"/>
      <c r="AE127" s="31"/>
      <c r="AR127" s="215" t="s">
        <v>146</v>
      </c>
      <c r="AT127" s="215" t="s">
        <v>142</v>
      </c>
      <c r="AU127" s="215" t="s">
        <v>96</v>
      </c>
      <c r="AY127" s="14" t="s">
        <v>139</v>
      </c>
      <c r="BE127" s="216">
        <f>IF(O127="základná",K127,0)</f>
        <v>0</v>
      </c>
      <c r="BF127" s="216">
        <f>IF(O127="znížená",K127,0)</f>
        <v>0</v>
      </c>
      <c r="BG127" s="216">
        <f>IF(O127="zákl. prenesená",K127,0)</f>
        <v>0</v>
      </c>
      <c r="BH127" s="216">
        <f>IF(O127="zníž. prenesená",K127,0)</f>
        <v>0</v>
      </c>
      <c r="BI127" s="216">
        <f>IF(O127="nulová",K127,0)</f>
        <v>0</v>
      </c>
      <c r="BJ127" s="14" t="s">
        <v>96</v>
      </c>
      <c r="BK127" s="216">
        <f>ROUND(P127*H127,2)</f>
        <v>0</v>
      </c>
      <c r="BL127" s="14" t="s">
        <v>146</v>
      </c>
      <c r="BM127" s="215" t="s">
        <v>788</v>
      </c>
    </row>
    <row r="128" spans="1:65" s="2" customFormat="1" ht="16.5" customHeight="1">
      <c r="A128" s="31"/>
      <c r="B128" s="32"/>
      <c r="C128" s="217" t="s">
        <v>155</v>
      </c>
      <c r="D128" s="217" t="s">
        <v>136</v>
      </c>
      <c r="E128" s="218" t="s">
        <v>789</v>
      </c>
      <c r="F128" s="219" t="s">
        <v>790</v>
      </c>
      <c r="G128" s="220" t="s">
        <v>150</v>
      </c>
      <c r="H128" s="221">
        <v>1</v>
      </c>
      <c r="I128" s="222"/>
      <c r="J128" s="223"/>
      <c r="K128" s="224">
        <f>ROUND(P128*H128,2)</f>
        <v>0</v>
      </c>
      <c r="L128" s="223"/>
      <c r="M128" s="225"/>
      <c r="N128" s="226" t="s">
        <v>1</v>
      </c>
      <c r="O128" s="211" t="s">
        <v>40</v>
      </c>
      <c r="P128" s="212">
        <f>I128+J128</f>
        <v>0</v>
      </c>
      <c r="Q128" s="212">
        <f>ROUND(I128*H128,2)</f>
        <v>0</v>
      </c>
      <c r="R128" s="212">
        <f>ROUND(J128*H128,2)</f>
        <v>0</v>
      </c>
      <c r="S128" s="72"/>
      <c r="T128" s="213">
        <f>S128*H128</f>
        <v>0</v>
      </c>
      <c r="U128" s="213">
        <v>3.8000000000000002E-4</v>
      </c>
      <c r="V128" s="213">
        <f>U128*H128</f>
        <v>3.8000000000000002E-4</v>
      </c>
      <c r="W128" s="213">
        <v>0</v>
      </c>
      <c r="X128" s="214">
        <f>W128*H128</f>
        <v>0</v>
      </c>
      <c r="Y128" s="31"/>
      <c r="Z128" s="31"/>
      <c r="AA128" s="31"/>
      <c r="AB128" s="31"/>
      <c r="AC128" s="31"/>
      <c r="AD128" s="31"/>
      <c r="AE128" s="31"/>
      <c r="AR128" s="215" t="s">
        <v>179</v>
      </c>
      <c r="AT128" s="215" t="s">
        <v>136</v>
      </c>
      <c r="AU128" s="215" t="s">
        <v>96</v>
      </c>
      <c r="AY128" s="14" t="s">
        <v>139</v>
      </c>
      <c r="BE128" s="216">
        <f>IF(O128="základná",K128,0)</f>
        <v>0</v>
      </c>
      <c r="BF128" s="216">
        <f>IF(O128="znížená",K128,0)</f>
        <v>0</v>
      </c>
      <c r="BG128" s="216">
        <f>IF(O128="zákl. prenesená",K128,0)</f>
        <v>0</v>
      </c>
      <c r="BH128" s="216">
        <f>IF(O128="zníž. prenesená",K128,0)</f>
        <v>0</v>
      </c>
      <c r="BI128" s="216">
        <f>IF(O128="nulová",K128,0)</f>
        <v>0</v>
      </c>
      <c r="BJ128" s="14" t="s">
        <v>96</v>
      </c>
      <c r="BK128" s="216">
        <f>ROUND(P128*H128,2)</f>
        <v>0</v>
      </c>
      <c r="BL128" s="14" t="s">
        <v>179</v>
      </c>
      <c r="BM128" s="215" t="s">
        <v>791</v>
      </c>
    </row>
    <row r="129" spans="1:65" s="2" customFormat="1" ht="24">
      <c r="A129" s="31"/>
      <c r="B129" s="32"/>
      <c r="C129" s="33"/>
      <c r="D129" s="227" t="s">
        <v>254</v>
      </c>
      <c r="E129" s="33"/>
      <c r="F129" s="228" t="s">
        <v>792</v>
      </c>
      <c r="G129" s="33"/>
      <c r="H129" s="33"/>
      <c r="I129" s="229"/>
      <c r="J129" s="229"/>
      <c r="K129" s="33"/>
      <c r="L129" s="33"/>
      <c r="M129" s="36"/>
      <c r="N129" s="230"/>
      <c r="O129" s="231"/>
      <c r="P129" s="72"/>
      <c r="Q129" s="72"/>
      <c r="R129" s="72"/>
      <c r="S129" s="72"/>
      <c r="T129" s="72"/>
      <c r="U129" s="72"/>
      <c r="V129" s="72"/>
      <c r="W129" s="72"/>
      <c r="X129" s="73"/>
      <c r="Y129" s="31"/>
      <c r="Z129" s="31"/>
      <c r="AA129" s="31"/>
      <c r="AB129" s="31"/>
      <c r="AC129" s="31"/>
      <c r="AD129" s="31"/>
      <c r="AE129" s="31"/>
      <c r="AT129" s="14" t="s">
        <v>254</v>
      </c>
      <c r="AU129" s="14" t="s">
        <v>96</v>
      </c>
    </row>
    <row r="130" spans="1:65" s="2" customFormat="1" ht="24.25" customHeight="1">
      <c r="A130" s="31"/>
      <c r="B130" s="32"/>
      <c r="C130" s="202" t="s">
        <v>159</v>
      </c>
      <c r="D130" s="202" t="s">
        <v>142</v>
      </c>
      <c r="E130" s="203" t="s">
        <v>793</v>
      </c>
      <c r="F130" s="204" t="s">
        <v>794</v>
      </c>
      <c r="G130" s="205" t="s">
        <v>150</v>
      </c>
      <c r="H130" s="206">
        <v>1</v>
      </c>
      <c r="I130" s="207"/>
      <c r="J130" s="207"/>
      <c r="K130" s="208">
        <f t="shared" ref="K130:K137" si="1">ROUND(P130*H130,2)</f>
        <v>0</v>
      </c>
      <c r="L130" s="209"/>
      <c r="M130" s="36"/>
      <c r="N130" s="210" t="s">
        <v>1</v>
      </c>
      <c r="O130" s="211" t="s">
        <v>40</v>
      </c>
      <c r="P130" s="212">
        <f t="shared" ref="P130:P137" si="2">I130+J130</f>
        <v>0</v>
      </c>
      <c r="Q130" s="212">
        <f t="shared" ref="Q130:Q137" si="3">ROUND(I130*H130,2)</f>
        <v>0</v>
      </c>
      <c r="R130" s="212">
        <f t="shared" ref="R130:R137" si="4">ROUND(J130*H130,2)</f>
        <v>0</v>
      </c>
      <c r="S130" s="72"/>
      <c r="T130" s="213">
        <f t="shared" ref="T130:T137" si="5">S130*H130</f>
        <v>0</v>
      </c>
      <c r="U130" s="213">
        <v>0</v>
      </c>
      <c r="V130" s="213">
        <f t="shared" ref="V130:V137" si="6">U130*H130</f>
        <v>0</v>
      </c>
      <c r="W130" s="213">
        <v>0</v>
      </c>
      <c r="X130" s="214">
        <f t="shared" ref="X130:X137" si="7">W130*H130</f>
        <v>0</v>
      </c>
      <c r="Y130" s="31"/>
      <c r="Z130" s="31"/>
      <c r="AA130" s="31"/>
      <c r="AB130" s="31"/>
      <c r="AC130" s="31"/>
      <c r="AD130" s="31"/>
      <c r="AE130" s="31"/>
      <c r="AR130" s="215" t="s">
        <v>146</v>
      </c>
      <c r="AT130" s="215" t="s">
        <v>142</v>
      </c>
      <c r="AU130" s="215" t="s">
        <v>96</v>
      </c>
      <c r="AY130" s="14" t="s">
        <v>139</v>
      </c>
      <c r="BE130" s="216">
        <f t="shared" ref="BE130:BE137" si="8">IF(O130="základná",K130,0)</f>
        <v>0</v>
      </c>
      <c r="BF130" s="216">
        <f t="shared" ref="BF130:BF137" si="9">IF(O130="znížená",K130,0)</f>
        <v>0</v>
      </c>
      <c r="BG130" s="216">
        <f t="shared" ref="BG130:BG137" si="10">IF(O130="zákl. prenesená",K130,0)</f>
        <v>0</v>
      </c>
      <c r="BH130" s="216">
        <f t="shared" ref="BH130:BH137" si="11">IF(O130="zníž. prenesená",K130,0)</f>
        <v>0</v>
      </c>
      <c r="BI130" s="216">
        <f t="shared" ref="BI130:BI137" si="12">IF(O130="nulová",K130,0)</f>
        <v>0</v>
      </c>
      <c r="BJ130" s="14" t="s">
        <v>96</v>
      </c>
      <c r="BK130" s="216">
        <f t="shared" ref="BK130:BK137" si="13">ROUND(P130*H130,2)</f>
        <v>0</v>
      </c>
      <c r="BL130" s="14" t="s">
        <v>146</v>
      </c>
      <c r="BM130" s="215" t="s">
        <v>795</v>
      </c>
    </row>
    <row r="131" spans="1:65" s="2" customFormat="1" ht="21.75" customHeight="1">
      <c r="A131" s="31"/>
      <c r="B131" s="32"/>
      <c r="C131" s="217" t="s">
        <v>163</v>
      </c>
      <c r="D131" s="217" t="s">
        <v>136</v>
      </c>
      <c r="E131" s="218" t="s">
        <v>767</v>
      </c>
      <c r="F131" s="219" t="s">
        <v>768</v>
      </c>
      <c r="G131" s="220" t="s">
        <v>150</v>
      </c>
      <c r="H131" s="221">
        <v>1</v>
      </c>
      <c r="I131" s="222"/>
      <c r="J131" s="223"/>
      <c r="K131" s="224">
        <f t="shared" si="1"/>
        <v>0</v>
      </c>
      <c r="L131" s="223"/>
      <c r="M131" s="225"/>
      <c r="N131" s="226" t="s">
        <v>1</v>
      </c>
      <c r="O131" s="211" t="s">
        <v>40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1.0000000000000001E-5</v>
      </c>
      <c r="V131" s="213">
        <f t="shared" si="6"/>
        <v>1.0000000000000001E-5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179</v>
      </c>
      <c r="AT131" s="215" t="s">
        <v>136</v>
      </c>
      <c r="AU131" s="215" t="s">
        <v>96</v>
      </c>
      <c r="AY131" s="14" t="s">
        <v>139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96</v>
      </c>
      <c r="BK131" s="216">
        <f t="shared" si="13"/>
        <v>0</v>
      </c>
      <c r="BL131" s="14" t="s">
        <v>179</v>
      </c>
      <c r="BM131" s="215" t="s">
        <v>796</v>
      </c>
    </row>
    <row r="132" spans="1:65" s="2" customFormat="1" ht="24.25" customHeight="1">
      <c r="A132" s="31"/>
      <c r="B132" s="32"/>
      <c r="C132" s="202" t="s">
        <v>167</v>
      </c>
      <c r="D132" s="202" t="s">
        <v>142</v>
      </c>
      <c r="E132" s="203" t="s">
        <v>764</v>
      </c>
      <c r="F132" s="204" t="s">
        <v>765</v>
      </c>
      <c r="G132" s="205" t="s">
        <v>150</v>
      </c>
      <c r="H132" s="206">
        <v>1</v>
      </c>
      <c r="I132" s="207"/>
      <c r="J132" s="207"/>
      <c r="K132" s="208">
        <f t="shared" si="1"/>
        <v>0</v>
      </c>
      <c r="L132" s="209"/>
      <c r="M132" s="36"/>
      <c r="N132" s="210" t="s">
        <v>1</v>
      </c>
      <c r="O132" s="211" t="s">
        <v>40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146</v>
      </c>
      <c r="AT132" s="215" t="s">
        <v>142</v>
      </c>
      <c r="AU132" s="215" t="s">
        <v>96</v>
      </c>
      <c r="AY132" s="14" t="s">
        <v>139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96</v>
      </c>
      <c r="BK132" s="216">
        <f t="shared" si="13"/>
        <v>0</v>
      </c>
      <c r="BL132" s="14" t="s">
        <v>146</v>
      </c>
      <c r="BM132" s="215" t="s">
        <v>797</v>
      </c>
    </row>
    <row r="133" spans="1:65" s="2" customFormat="1" ht="21.75" customHeight="1">
      <c r="A133" s="31"/>
      <c r="B133" s="32"/>
      <c r="C133" s="217" t="s">
        <v>171</v>
      </c>
      <c r="D133" s="217" t="s">
        <v>136</v>
      </c>
      <c r="E133" s="218" t="s">
        <v>767</v>
      </c>
      <c r="F133" s="219" t="s">
        <v>768</v>
      </c>
      <c r="G133" s="220" t="s">
        <v>150</v>
      </c>
      <c r="H133" s="221">
        <v>3</v>
      </c>
      <c r="I133" s="222"/>
      <c r="J133" s="223"/>
      <c r="K133" s="224">
        <f t="shared" si="1"/>
        <v>0</v>
      </c>
      <c r="L133" s="223"/>
      <c r="M133" s="225"/>
      <c r="N133" s="226" t="s">
        <v>1</v>
      </c>
      <c r="O133" s="211" t="s">
        <v>40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1.0000000000000001E-5</v>
      </c>
      <c r="V133" s="213">
        <f t="shared" si="6"/>
        <v>3.0000000000000004E-5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179</v>
      </c>
      <c r="AT133" s="215" t="s">
        <v>136</v>
      </c>
      <c r="AU133" s="215" t="s">
        <v>96</v>
      </c>
      <c r="AY133" s="14" t="s">
        <v>139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96</v>
      </c>
      <c r="BK133" s="216">
        <f t="shared" si="13"/>
        <v>0</v>
      </c>
      <c r="BL133" s="14" t="s">
        <v>179</v>
      </c>
      <c r="BM133" s="215" t="s">
        <v>798</v>
      </c>
    </row>
    <row r="134" spans="1:65" s="2" customFormat="1" ht="16.5" customHeight="1">
      <c r="A134" s="31"/>
      <c r="B134" s="32"/>
      <c r="C134" s="202" t="s">
        <v>175</v>
      </c>
      <c r="D134" s="202" t="s">
        <v>142</v>
      </c>
      <c r="E134" s="203" t="s">
        <v>480</v>
      </c>
      <c r="F134" s="204" t="s">
        <v>481</v>
      </c>
      <c r="G134" s="205" t="s">
        <v>482</v>
      </c>
      <c r="H134" s="236"/>
      <c r="I134" s="207"/>
      <c r="J134" s="207"/>
      <c r="K134" s="208">
        <f t="shared" si="1"/>
        <v>0</v>
      </c>
      <c r="L134" s="209"/>
      <c r="M134" s="36"/>
      <c r="N134" s="210" t="s">
        <v>1</v>
      </c>
      <c r="O134" s="211" t="s">
        <v>40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0</v>
      </c>
      <c r="V134" s="213">
        <f t="shared" si="6"/>
        <v>0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146</v>
      </c>
      <c r="AT134" s="215" t="s">
        <v>142</v>
      </c>
      <c r="AU134" s="215" t="s">
        <v>96</v>
      </c>
      <c r="AY134" s="14" t="s">
        <v>139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96</v>
      </c>
      <c r="BK134" s="216">
        <f t="shared" si="13"/>
        <v>0</v>
      </c>
      <c r="BL134" s="14" t="s">
        <v>146</v>
      </c>
      <c r="BM134" s="215" t="s">
        <v>799</v>
      </c>
    </row>
    <row r="135" spans="1:65" s="2" customFormat="1" ht="16.5" customHeight="1">
      <c r="A135" s="31"/>
      <c r="B135" s="32"/>
      <c r="C135" s="202" t="s">
        <v>181</v>
      </c>
      <c r="D135" s="202" t="s">
        <v>142</v>
      </c>
      <c r="E135" s="203" t="s">
        <v>487</v>
      </c>
      <c r="F135" s="204" t="s">
        <v>488</v>
      </c>
      <c r="G135" s="205" t="s">
        <v>482</v>
      </c>
      <c r="H135" s="236"/>
      <c r="I135" s="207"/>
      <c r="J135" s="207"/>
      <c r="K135" s="208">
        <f t="shared" si="1"/>
        <v>0</v>
      </c>
      <c r="L135" s="209"/>
      <c r="M135" s="36"/>
      <c r="N135" s="210" t="s">
        <v>1</v>
      </c>
      <c r="O135" s="211" t="s">
        <v>40</v>
      </c>
      <c r="P135" s="212">
        <f t="shared" si="2"/>
        <v>0</v>
      </c>
      <c r="Q135" s="212">
        <f t="shared" si="3"/>
        <v>0</v>
      </c>
      <c r="R135" s="212">
        <f t="shared" si="4"/>
        <v>0</v>
      </c>
      <c r="S135" s="72"/>
      <c r="T135" s="213">
        <f t="shared" si="5"/>
        <v>0</v>
      </c>
      <c r="U135" s="213">
        <v>0</v>
      </c>
      <c r="V135" s="213">
        <f t="shared" si="6"/>
        <v>0</v>
      </c>
      <c r="W135" s="213">
        <v>0</v>
      </c>
      <c r="X135" s="214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146</v>
      </c>
      <c r="AT135" s="215" t="s">
        <v>142</v>
      </c>
      <c r="AU135" s="215" t="s">
        <v>96</v>
      </c>
      <c r="AY135" s="14" t="s">
        <v>139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96</v>
      </c>
      <c r="BK135" s="216">
        <f t="shared" si="13"/>
        <v>0</v>
      </c>
      <c r="BL135" s="14" t="s">
        <v>146</v>
      </c>
      <c r="BM135" s="215" t="s">
        <v>800</v>
      </c>
    </row>
    <row r="136" spans="1:65" s="2" customFormat="1" ht="16.5" customHeight="1">
      <c r="A136" s="31"/>
      <c r="B136" s="32"/>
      <c r="C136" s="202" t="s">
        <v>185</v>
      </c>
      <c r="D136" s="202" t="s">
        <v>142</v>
      </c>
      <c r="E136" s="203" t="s">
        <v>490</v>
      </c>
      <c r="F136" s="204" t="s">
        <v>491</v>
      </c>
      <c r="G136" s="205" t="s">
        <v>482</v>
      </c>
      <c r="H136" s="236"/>
      <c r="I136" s="207"/>
      <c r="J136" s="207"/>
      <c r="K136" s="208">
        <f t="shared" si="1"/>
        <v>0</v>
      </c>
      <c r="L136" s="209"/>
      <c r="M136" s="36"/>
      <c r="N136" s="210" t="s">
        <v>1</v>
      </c>
      <c r="O136" s="211" t="s">
        <v>40</v>
      </c>
      <c r="P136" s="212">
        <f t="shared" si="2"/>
        <v>0</v>
      </c>
      <c r="Q136" s="212">
        <f t="shared" si="3"/>
        <v>0</v>
      </c>
      <c r="R136" s="212">
        <f t="shared" si="4"/>
        <v>0</v>
      </c>
      <c r="S136" s="72"/>
      <c r="T136" s="213">
        <f t="shared" si="5"/>
        <v>0</v>
      </c>
      <c r="U136" s="213">
        <v>0</v>
      </c>
      <c r="V136" s="213">
        <f t="shared" si="6"/>
        <v>0</v>
      </c>
      <c r="W136" s="213">
        <v>0</v>
      </c>
      <c r="X136" s="214">
        <f t="shared" si="7"/>
        <v>0</v>
      </c>
      <c r="Y136" s="31"/>
      <c r="Z136" s="31"/>
      <c r="AA136" s="31"/>
      <c r="AB136" s="31"/>
      <c r="AC136" s="31"/>
      <c r="AD136" s="31"/>
      <c r="AE136" s="31"/>
      <c r="AR136" s="215" t="s">
        <v>179</v>
      </c>
      <c r="AT136" s="215" t="s">
        <v>142</v>
      </c>
      <c r="AU136" s="215" t="s">
        <v>96</v>
      </c>
      <c r="AY136" s="14" t="s">
        <v>139</v>
      </c>
      <c r="BE136" s="216">
        <f t="shared" si="8"/>
        <v>0</v>
      </c>
      <c r="BF136" s="216">
        <f t="shared" si="9"/>
        <v>0</v>
      </c>
      <c r="BG136" s="216">
        <f t="shared" si="10"/>
        <v>0</v>
      </c>
      <c r="BH136" s="216">
        <f t="shared" si="11"/>
        <v>0</v>
      </c>
      <c r="BI136" s="216">
        <f t="shared" si="12"/>
        <v>0</v>
      </c>
      <c r="BJ136" s="14" t="s">
        <v>96</v>
      </c>
      <c r="BK136" s="216">
        <f t="shared" si="13"/>
        <v>0</v>
      </c>
      <c r="BL136" s="14" t="s">
        <v>179</v>
      </c>
      <c r="BM136" s="215" t="s">
        <v>801</v>
      </c>
    </row>
    <row r="137" spans="1:65" s="2" customFormat="1" ht="16.5" customHeight="1">
      <c r="A137" s="31"/>
      <c r="B137" s="32"/>
      <c r="C137" s="202" t="s">
        <v>189</v>
      </c>
      <c r="D137" s="202" t="s">
        <v>142</v>
      </c>
      <c r="E137" s="203" t="s">
        <v>493</v>
      </c>
      <c r="F137" s="204" t="s">
        <v>494</v>
      </c>
      <c r="G137" s="205" t="s">
        <v>482</v>
      </c>
      <c r="H137" s="236"/>
      <c r="I137" s="207"/>
      <c r="J137" s="207"/>
      <c r="K137" s="208">
        <f t="shared" si="1"/>
        <v>0</v>
      </c>
      <c r="L137" s="209"/>
      <c r="M137" s="36"/>
      <c r="N137" s="237" t="s">
        <v>1</v>
      </c>
      <c r="O137" s="238" t="s">
        <v>40</v>
      </c>
      <c r="P137" s="239">
        <f t="shared" si="2"/>
        <v>0</v>
      </c>
      <c r="Q137" s="239">
        <f t="shared" si="3"/>
        <v>0</v>
      </c>
      <c r="R137" s="239">
        <f t="shared" si="4"/>
        <v>0</v>
      </c>
      <c r="S137" s="234"/>
      <c r="T137" s="240">
        <f t="shared" si="5"/>
        <v>0</v>
      </c>
      <c r="U137" s="240">
        <v>0</v>
      </c>
      <c r="V137" s="240">
        <f t="shared" si="6"/>
        <v>0</v>
      </c>
      <c r="W137" s="240">
        <v>0</v>
      </c>
      <c r="X137" s="241">
        <f t="shared" si="7"/>
        <v>0</v>
      </c>
      <c r="Y137" s="31"/>
      <c r="Z137" s="31"/>
      <c r="AA137" s="31"/>
      <c r="AB137" s="31"/>
      <c r="AC137" s="31"/>
      <c r="AD137" s="31"/>
      <c r="AE137" s="31"/>
      <c r="AR137" s="215" t="s">
        <v>146</v>
      </c>
      <c r="AT137" s="215" t="s">
        <v>142</v>
      </c>
      <c r="AU137" s="215" t="s">
        <v>96</v>
      </c>
      <c r="AY137" s="14" t="s">
        <v>139</v>
      </c>
      <c r="BE137" s="216">
        <f t="shared" si="8"/>
        <v>0</v>
      </c>
      <c r="BF137" s="216">
        <f t="shared" si="9"/>
        <v>0</v>
      </c>
      <c r="BG137" s="216">
        <f t="shared" si="10"/>
        <v>0</v>
      </c>
      <c r="BH137" s="216">
        <f t="shared" si="11"/>
        <v>0</v>
      </c>
      <c r="BI137" s="216">
        <f t="shared" si="12"/>
        <v>0</v>
      </c>
      <c r="BJ137" s="14" t="s">
        <v>96</v>
      </c>
      <c r="BK137" s="216">
        <f t="shared" si="13"/>
        <v>0</v>
      </c>
      <c r="BL137" s="14" t="s">
        <v>146</v>
      </c>
      <c r="BM137" s="215" t="s">
        <v>802</v>
      </c>
    </row>
    <row r="138" spans="1:65" s="2" customFormat="1" ht="7" customHeight="1">
      <c r="A138" s="31"/>
      <c r="B138" s="55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36"/>
      <c r="N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</sheetData>
  <sheetProtection algorithmName="SHA-512" hashValue="bLxaHt22uuNUkpPlvBDFwQ43tyKhsL/t0RXvvqYwmSd2EkhVnB12gFneqPs5fXUGZN/+BRw539nkONxEIEj9yQ==" saltValue="mRfccM3dQmxf7jBMpEsCyJiSHOwu6kT+xUf2LfO9spT0CSxwAp/bqqGXFbIzsrwPLo2pYl642AT3kcZ2E76lzw==" spinCount="100000" sheet="1" objects="1" scenarios="1" formatColumns="0" formatRows="0" autoFilter="0"/>
  <autoFilter ref="C121:L137" xr:uid="{00000000-0009-0000-0000-000006000000}"/>
  <mergeCells count="12">
    <mergeCell ref="E114:H114"/>
    <mergeCell ref="M2:Z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BL - Bleskozvod a uzemnenie</vt:lpstr>
      <vt:lpstr>OSV - Umelé osvetlenie</vt:lpstr>
      <vt:lpstr>SIL - Vnútorné silové roz...</vt:lpstr>
      <vt:lpstr>FTV - Fotovoltický zdroj</vt:lpstr>
      <vt:lpstr>RFTVE - Rozvádzač</vt:lpstr>
      <vt:lpstr>RH - Rozvádzač</vt:lpstr>
      <vt:lpstr>'BL - Bleskozvod a uzemnenie'!Názvy_tlače</vt:lpstr>
      <vt:lpstr>'FTV - Fotovoltický zdroj'!Názvy_tlače</vt:lpstr>
      <vt:lpstr>'OSV - Umelé osvetlenie'!Názvy_tlače</vt:lpstr>
      <vt:lpstr>'Rekapitulácia stavby'!Názvy_tlače</vt:lpstr>
      <vt:lpstr>'RFTVE - Rozvádzač'!Názvy_tlače</vt:lpstr>
      <vt:lpstr>'RH - Rozvádzač'!Názvy_tlače</vt:lpstr>
      <vt:lpstr>'SIL - Vnútorné silové roz...'!Názvy_tlače</vt:lpstr>
      <vt:lpstr>'BL - Bleskozvod a uzemnenie'!Oblasť_tlače</vt:lpstr>
      <vt:lpstr>'FTV - Fotovoltický zdroj'!Oblasť_tlače</vt:lpstr>
      <vt:lpstr>'OSV - Umelé osvetlenie'!Oblasť_tlače</vt:lpstr>
      <vt:lpstr>'Rekapitulácia stavby'!Oblasť_tlače</vt:lpstr>
      <vt:lpstr>'RFTVE - Rozvádzač'!Oblasť_tlače</vt:lpstr>
      <vt:lpstr>'RH - Rozvádzač'!Oblasť_tlače</vt:lpstr>
      <vt:lpstr>'SIL - Vnútorné silové roz...'!Oblasť_tlače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Microsoft Office User</cp:lastModifiedBy>
  <dcterms:created xsi:type="dcterms:W3CDTF">2021-07-19T05:21:52Z</dcterms:created>
  <dcterms:modified xsi:type="dcterms:W3CDTF">2021-08-03T16:44:33Z</dcterms:modified>
</cp:coreProperties>
</file>